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03.2016 поселения" sheetId="1" r:id="rId1"/>
    <sheet name="01.03.16 район" sheetId="2" r:id="rId2"/>
  </sheets>
  <definedNames>
    <definedName name="_xlnm.Print_Titles" localSheetId="0">'01.03.2016 поселения'!$C:$F</definedName>
    <definedName name="_xlnm.Print_Area" localSheetId="1">'01.03.16 район'!#REF!</definedName>
    <definedName name="_xlnm.Print_Area" localSheetId="0">'01.03.2016 поселения'!$A$1:$AS$27</definedName>
  </definedNames>
  <calcPr fullCalcOnLoad="1"/>
</workbook>
</file>

<file path=xl/sharedStrings.xml><?xml version="1.0" encoding="utf-8"?>
<sst xmlns="http://schemas.openxmlformats.org/spreadsheetml/2006/main" count="136" uniqueCount="75">
  <si>
    <t>Задолженность по налоговым платежам в целом по Белокалитвинскому району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</si>
  <si>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</si>
  <si>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</si>
  <si>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</si>
  <si>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</si>
  <si>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</si>
  <si>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</si>
  <si>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</si>
  <si>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</si>
  <si>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</si>
  <si>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</si>
  <si>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</si>
  <si>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</si>
  <si>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</si>
  <si>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</si>
  <si>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</si>
  <si>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</si>
  <si>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</si>
  <si>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</si>
  <si>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</si>
  <si>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</si>
  <si>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</si>
  <si>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</si>
  <si>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</si>
  <si>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</si>
  <si>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</si>
  <si>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</si>
  <si>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</si>
  <si>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</si>
  <si>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</si>
  <si>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</si>
  <si>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</si>
  <si>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</si>
  <si>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</si>
  <si>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</si>
  <si>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</si>
  <si>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</si>
  <si>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</si>
  <si>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</si>
  <si>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</si>
  <si>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</si>
  <si>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</si>
  <si>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</si>
  <si>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</si>
  <si>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</si>
  <si>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</si>
  <si>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</si>
  <si>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</si>
  <si>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</si>
  <si>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</si>
  <si>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</si>
  <si>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</si>
  <si>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</si>
  <si>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</si>
  <si>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</si>
  <si>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</si>
  <si>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</si>
  <si>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</si>
  <si>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</si>
  <si>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</si>
  <si>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</si>
  <si>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</si>
  <si>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</si>
  <si>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</si>
  <si>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</si>
  <si>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</si>
  <si>
    <t xml:space="preserve"> </t>
  </si>
  <si>
    <t>%</t>
  </si>
  <si>
    <t>Прирост с начала года</t>
  </si>
  <si>
    <t>Прирост за последний месяц</t>
  </si>
  <si>
    <t>1 06 01000 00</t>
  </si>
  <si>
    <t>Романова Л.И. 2-52-36</t>
  </si>
  <si>
    <t>01.01.2016</t>
  </si>
  <si>
    <t>01.02.2016</t>
  </si>
  <si>
    <t>01.03.2016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</si>
</sst>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45" fillId="0" borderId="15" xfId="0" applyFont="1" applyFill="1" applyBorder="1" applyAlignment="1">
      <alignment/>
    </xf>
    <xf numFmtId="165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6" fontId="46" fillId="0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 horizontal="center"/>
    </xf>
    <xf numFmtId="0" fontId="0" fillId="7" borderId="16" xfId="0" applyFill="1" applyBorder="1" applyAlignment="1">
      <alignment horizontal="right" vertical="center"/>
    </xf>
    <xf numFmtId="165" fontId="0" fillId="0" borderId="10" xfId="0" applyNumberFormat="1" applyFill="1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165" fontId="47" fillId="33" borderId="10" xfId="0" applyNumberFormat="1" applyFont="1" applyFill="1" applyBorder="1" applyAlignment="1">
      <alignment horizontal="right"/>
    </xf>
    <xf numFmtId="165" fontId="49" fillId="33" borderId="10" xfId="0" applyNumberFormat="1" applyFont="1" applyFill="1" applyBorder="1" applyAlignment="1">
      <alignment horizontal="right"/>
    </xf>
    <xf numFmtId="165" fontId="47" fillId="33" borderId="17" xfId="0" applyNumberFormat="1" applyFont="1" applyFill="1" applyBorder="1" applyAlignment="1">
      <alignment horizontal="center"/>
    </xf>
    <xf numFmtId="165" fontId="47" fillId="33" borderId="18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22" xfId="0" applyFont="1" applyFill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vertical="top" wrapText="1"/>
    </xf>
    <xf numFmtId="0" fontId="49" fillId="0" borderId="24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zoomScaleSheetLayoutView="90" zoomScalePageLayoutView="0" workbookViewId="0" topLeftCell="A1">
      <pane xSplit="6" ySplit="9" topLeftCell="G1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6" sqref="J6:AS27"/>
    </sheetView>
  </sheetViews>
  <sheetFormatPr defaultColWidth="9.140625" defaultRowHeight="15"/>
  <cols>
    <col min="1" max="1" width="4.7109375" style="0" hidden="1" customWidth="1"/>
    <col min="2" max="2" width="7.140625" style="0" hidden="1" customWidth="1"/>
    <col min="3" max="3" width="10.140625" style="1" hidden="1" customWidth="1"/>
    <col min="4" max="4" width="20.8515625" style="1" customWidth="1"/>
    <col min="5" max="6" width="9.421875" style="1" customWidth="1"/>
    <col min="7" max="9" width="9.421875" style="1" hidden="1" customWidth="1"/>
    <col min="10" max="10" width="9.7109375" style="3" customWidth="1"/>
    <col min="11" max="11" width="9.5742187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0" max="30" width="11.5742187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>
      <c r="C2" s="4"/>
    </row>
    <row r="3" ht="15" customHeight="1">
      <c r="C3" s="4"/>
    </row>
    <row r="4" ht="15" customHeight="1">
      <c r="C4" s="4"/>
    </row>
    <row r="5" ht="15" customHeight="1">
      <c r="C5" s="4"/>
    </row>
    <row r="6" spans="3:45" s="5" customFormat="1" ht="23.25" customHeight="1">
      <c r="C6" s="50" t="s">
        <v>1</v>
      </c>
      <c r="D6" s="52" t="s">
        <v>2</v>
      </c>
      <c r="E6" s="53"/>
      <c r="F6" s="54"/>
      <c r="G6" s="58" t="s">
        <v>3</v>
      </c>
      <c r="H6" s="58"/>
      <c r="I6" s="58"/>
      <c r="J6" s="75" t="s">
        <v>4</v>
      </c>
      <c r="K6" s="75"/>
      <c r="L6" s="75"/>
      <c r="M6" s="76" t="s">
        <v>5</v>
      </c>
      <c r="N6" s="77"/>
      <c r="O6" s="78"/>
      <c r="P6" s="76" t="s">
        <v>6</v>
      </c>
      <c r="Q6" s="77"/>
      <c r="R6" s="78"/>
      <c r="S6" s="76" t="s">
        <v>7</v>
      </c>
      <c r="T6" s="77"/>
      <c r="U6" s="78"/>
      <c r="V6" s="76" t="s">
        <v>8</v>
      </c>
      <c r="W6" s="77"/>
      <c r="X6" s="78"/>
      <c r="Y6" s="76" t="s">
        <v>9</v>
      </c>
      <c r="Z6" s="77"/>
      <c r="AA6" s="78"/>
      <c r="AB6" s="76" t="s">
        <v>10</v>
      </c>
      <c r="AC6" s="77"/>
      <c r="AD6" s="78"/>
      <c r="AE6" s="76" t="s">
        <v>11</v>
      </c>
      <c r="AF6" s="77"/>
      <c r="AG6" s="78"/>
      <c r="AH6" s="76" t="s">
        <v>12</v>
      </c>
      <c r="AI6" s="77"/>
      <c r="AJ6" s="78"/>
      <c r="AK6" s="76" t="s">
        <v>13</v>
      </c>
      <c r="AL6" s="77"/>
      <c r="AM6" s="78"/>
      <c r="AN6" s="76" t="s">
        <v>14</v>
      </c>
      <c r="AO6" s="77"/>
      <c r="AP6" s="78"/>
      <c r="AQ6" s="76" t="s">
        <v>15</v>
      </c>
      <c r="AR6" s="77"/>
      <c r="AS6" s="78"/>
    </row>
    <row r="7" spans="3:45" s="1" customFormat="1" ht="31.5" customHeight="1">
      <c r="C7" s="51"/>
      <c r="D7" s="55"/>
      <c r="E7" s="56"/>
      <c r="F7" s="57"/>
      <c r="G7" s="7">
        <v>42005</v>
      </c>
      <c r="H7" s="7">
        <v>42370</v>
      </c>
      <c r="I7" s="8" t="s">
        <v>16</v>
      </c>
      <c r="J7" s="7">
        <v>42370</v>
      </c>
      <c r="K7" s="7">
        <v>42430</v>
      </c>
      <c r="L7" s="9" t="s">
        <v>16</v>
      </c>
      <c r="M7" s="7">
        <v>42370</v>
      </c>
      <c r="N7" s="7">
        <v>42430</v>
      </c>
      <c r="O7" s="9" t="s">
        <v>16</v>
      </c>
      <c r="P7" s="7">
        <v>42370</v>
      </c>
      <c r="Q7" s="7">
        <v>42430</v>
      </c>
      <c r="R7" s="9" t="s">
        <v>16</v>
      </c>
      <c r="S7" s="7">
        <v>42370</v>
      </c>
      <c r="T7" s="7">
        <v>42430</v>
      </c>
      <c r="U7" s="9" t="s">
        <v>16</v>
      </c>
      <c r="V7" s="7">
        <v>42370</v>
      </c>
      <c r="W7" s="7">
        <v>42430</v>
      </c>
      <c r="X7" s="9" t="s">
        <v>16</v>
      </c>
      <c r="Y7" s="7">
        <v>42370</v>
      </c>
      <c r="Z7" s="7">
        <v>42430</v>
      </c>
      <c r="AA7" s="9" t="s">
        <v>16</v>
      </c>
      <c r="AB7" s="7">
        <v>42370</v>
      </c>
      <c r="AC7" s="7">
        <v>42430</v>
      </c>
      <c r="AD7" s="9" t="s">
        <v>16</v>
      </c>
      <c r="AE7" s="7">
        <v>42370</v>
      </c>
      <c r="AF7" s="7">
        <v>42430</v>
      </c>
      <c r="AG7" s="9" t="s">
        <v>16</v>
      </c>
      <c r="AH7" s="7">
        <v>42370</v>
      </c>
      <c r="AI7" s="7">
        <v>42430</v>
      </c>
      <c r="AJ7" s="9" t="s">
        <v>16</v>
      </c>
      <c r="AK7" s="7">
        <v>42370</v>
      </c>
      <c r="AL7" s="7">
        <v>42430</v>
      </c>
      <c r="AM7" s="9" t="s">
        <v>16</v>
      </c>
      <c r="AN7" s="7">
        <v>42370</v>
      </c>
      <c r="AO7" s="7">
        <v>42430</v>
      </c>
      <c r="AP7" s="9" t="s">
        <v>16</v>
      </c>
      <c r="AQ7" s="7">
        <v>42370</v>
      </c>
      <c r="AR7" s="7">
        <v>42430</v>
      </c>
      <c r="AS7" s="9" t="s">
        <v>16</v>
      </c>
    </row>
    <row r="8" spans="3:45" s="10" customFormat="1" ht="18.75">
      <c r="C8" s="11"/>
      <c r="D8" s="12"/>
      <c r="E8" s="13"/>
      <c r="F8" s="43" t="s">
        <v>67</v>
      </c>
      <c r="G8" s="14"/>
      <c r="H8" s="14"/>
      <c r="I8" s="15"/>
      <c r="J8" s="14"/>
      <c r="K8" s="14"/>
      <c r="L8" s="16">
        <f>L9/J9%</f>
        <v>20.87029493924567</v>
      </c>
      <c r="M8" s="14"/>
      <c r="N8" s="14"/>
      <c r="O8" s="16">
        <f>O9/M9%</f>
        <v>141.87728565623732</v>
      </c>
      <c r="P8" s="14"/>
      <c r="Q8" s="14"/>
      <c r="R8" s="16">
        <f>R9/P9%</f>
        <v>77.84739367401127</v>
      </c>
      <c r="S8" s="14"/>
      <c r="T8" s="14"/>
      <c r="U8" s="16">
        <f>U9/S9%</f>
        <v>8.185053380782913</v>
      </c>
      <c r="V8" s="14"/>
      <c r="W8" s="14"/>
      <c r="X8" s="16">
        <f>X9/V9%</f>
        <v>1.435306443163965</v>
      </c>
      <c r="Y8" s="14"/>
      <c r="Z8" s="14"/>
      <c r="AA8" s="16">
        <f>AA9/Y9%</f>
        <v>8.591007148597772</v>
      </c>
      <c r="AB8" s="14"/>
      <c r="AC8" s="14"/>
      <c r="AD8" s="16">
        <f>AD9/AB9%</f>
        <v>65.84684924222277</v>
      </c>
      <c r="AE8" s="14"/>
      <c r="AF8" s="14"/>
      <c r="AG8" s="16">
        <f>AG9/AE9%</f>
        <v>20.61269146608316</v>
      </c>
      <c r="AH8" s="14"/>
      <c r="AI8" s="14"/>
      <c r="AJ8" s="16">
        <f>AJ9/AH9%</f>
        <v>131.67840769316777</v>
      </c>
      <c r="AK8" s="14"/>
      <c r="AL8" s="14"/>
      <c r="AM8" s="16">
        <f>AM9/AK9%</f>
        <v>-1.9772541440570979</v>
      </c>
      <c r="AN8" s="14"/>
      <c r="AO8" s="14"/>
      <c r="AP8" s="16">
        <f>AP9/AN9%</f>
        <v>-3.6381950040289976</v>
      </c>
      <c r="AQ8" s="14"/>
      <c r="AR8" s="14"/>
      <c r="AS8" s="16">
        <f>AS9/AQ9%</f>
        <v>0.724500040702257</v>
      </c>
    </row>
    <row r="9" spans="1:45" s="17" customFormat="1" ht="15">
      <c r="A9" s="17" t="s">
        <v>17</v>
      </c>
      <c r="B9" s="17" t="s">
        <v>18</v>
      </c>
      <c r="C9" s="18" t="s">
        <v>19</v>
      </c>
      <c r="D9" s="59" t="s">
        <v>20</v>
      </c>
      <c r="E9" s="59"/>
      <c r="F9" s="59"/>
      <c r="G9" s="20" t="e">
        <f>SUM(G10:G246)</f>
        <v>#VALUE!</v>
      </c>
      <c r="H9" s="20" t="e">
        <f>SUM(H10:H246)</f>
        <v>#VALUE!</v>
      </c>
      <c r="I9" s="20" t="e">
        <f>SUM(I10:I246)</f>
        <v>#VALUE!</v>
      </c>
      <c r="J9" s="19">
        <f>SUM(J10:J26)</f>
        <v>26096.899999999998</v>
      </c>
      <c r="K9" s="19">
        <f>SUM(K10:K26)+K27</f>
        <v>31543.4</v>
      </c>
      <c r="L9" s="21">
        <f aca="true" t="shared" si="0" ref="L9:L27">K9-J9</f>
        <v>5446.500000000004</v>
      </c>
      <c r="M9" s="19">
        <f>SUM(M10:M26)</f>
        <v>1230.5</v>
      </c>
      <c r="N9" s="19">
        <f>SUM(N10:N26)+N27</f>
        <v>2976.3</v>
      </c>
      <c r="O9" s="21">
        <f aca="true" t="shared" si="1" ref="O9:O27">N9-M9</f>
        <v>1745.8000000000002</v>
      </c>
      <c r="P9" s="19">
        <f>SUM(P10:P26)</f>
        <v>4293.400000000001</v>
      </c>
      <c r="Q9" s="19">
        <f>SUM(Q10:Q26)+Q27</f>
        <v>7635.700000000001</v>
      </c>
      <c r="R9" s="21">
        <f aca="true" t="shared" si="2" ref="R9:R27">Q9-P9</f>
        <v>3342.3</v>
      </c>
      <c r="S9" s="19">
        <f>SUM(S10:S26)</f>
        <v>871.1</v>
      </c>
      <c r="T9" s="19">
        <f>SUM(T10:T26)+T27</f>
        <v>942.4</v>
      </c>
      <c r="U9" s="21">
        <f aca="true" t="shared" si="3" ref="U9:U27">T9-S9</f>
        <v>71.29999999999995</v>
      </c>
      <c r="V9" s="19">
        <f>SUM(V10:V26)</f>
        <v>954.5</v>
      </c>
      <c r="W9" s="19">
        <f>SUM(W10:W26)+W27</f>
        <v>968.2</v>
      </c>
      <c r="X9" s="21">
        <f aca="true" t="shared" si="4" ref="X9:X27">W9-V9</f>
        <v>13.700000000000045</v>
      </c>
      <c r="Y9" s="19">
        <f>SUM(Y10:Y26)</f>
        <v>2364.1</v>
      </c>
      <c r="Z9" s="19">
        <f>SUM(Z10:Z26)+Z27</f>
        <v>2567.2</v>
      </c>
      <c r="AA9" s="21">
        <f aca="true" t="shared" si="5" ref="AA9:AA27">Z9-Y9</f>
        <v>203.0999999999999</v>
      </c>
      <c r="AB9" s="19">
        <f>SUM(AB10:AB26)</f>
        <v>1504.4000000000003</v>
      </c>
      <c r="AC9" s="19">
        <f>SUM(AC10:AC26)</f>
        <v>2495</v>
      </c>
      <c r="AD9" s="21">
        <f aca="true" t="shared" si="6" ref="AD9:AD26">AC9-AB9</f>
        <v>990.5999999999997</v>
      </c>
      <c r="AE9" s="19">
        <f>SUM(AE10:AE26)</f>
        <v>914</v>
      </c>
      <c r="AF9" s="19">
        <f>SUM(AF10:AF26)+AF27</f>
        <v>1102.4</v>
      </c>
      <c r="AG9" s="21">
        <f aca="true" t="shared" si="7" ref="AG9:AG27">AF9-AE9</f>
        <v>188.4000000000001</v>
      </c>
      <c r="AH9" s="19">
        <f>SUM(AH10:AH26)</f>
        <v>1788.6000000000001</v>
      </c>
      <c r="AI9" s="19">
        <f>SUM(AI10:AI26)+AI27</f>
        <v>4143.799999999999</v>
      </c>
      <c r="AJ9" s="21">
        <f aca="true" t="shared" si="8" ref="AJ9:AJ27">AI9-AH9</f>
        <v>2355.199999999999</v>
      </c>
      <c r="AK9" s="19">
        <f>SUM(AK10:AK26)</f>
        <v>1345.3</v>
      </c>
      <c r="AL9" s="19">
        <f>SUM(AL10:AL26)+AL27</f>
        <v>1318.6999999999998</v>
      </c>
      <c r="AM9" s="21">
        <f aca="true" t="shared" si="9" ref="AM9:AM27">AL9-AK9</f>
        <v>-26.600000000000136</v>
      </c>
      <c r="AN9" s="19">
        <f>SUM(AN10:AN26)</f>
        <v>2482</v>
      </c>
      <c r="AO9" s="19">
        <f>SUM(AO10:AO26)+AO27</f>
        <v>2391.7000000000003</v>
      </c>
      <c r="AP9" s="21">
        <f aca="true" t="shared" si="10" ref="AP9:AP27">AO9-AN9</f>
        <v>-90.29999999999973</v>
      </c>
      <c r="AQ9" s="19">
        <f>SUM(AQ10:AQ26)+AQ27</f>
        <v>3685.2999999999997</v>
      </c>
      <c r="AR9" s="19">
        <f>SUM(AR10:AR26)+AR27</f>
        <v>3712</v>
      </c>
      <c r="AS9" s="21">
        <f aca="true" t="shared" si="11" ref="AS9:AS27">AR9-AQ9</f>
        <v>26.700000000000273</v>
      </c>
    </row>
    <row r="10" spans="3:45" s="1" customFormat="1" ht="29.25" customHeight="1">
      <c r="C10" s="6" t="s">
        <v>21</v>
      </c>
      <c r="D10" s="60" t="s">
        <v>22</v>
      </c>
      <c r="E10" s="60"/>
      <c r="F10" s="60"/>
      <c r="G10" s="23">
        <f>J10+M10+P10+S10+V10+Y10+AB10+AE10+AH10+AK10+AN10+AQ10</f>
        <v>2062.2</v>
      </c>
      <c r="H10" s="23">
        <f>K10+N10+Q10+T10+W10+Z10+AC10+AF10+AI10+AL10+AO10+AR10</f>
        <v>2156.8</v>
      </c>
      <c r="I10" s="24">
        <f aca="true" t="shared" si="12" ref="I10:I26">H10-G10</f>
        <v>94.60000000000036</v>
      </c>
      <c r="J10" s="24">
        <v>1010.2</v>
      </c>
      <c r="K10" s="24">
        <v>893.3</v>
      </c>
      <c r="L10" s="25">
        <f t="shared" si="0"/>
        <v>-116.90000000000009</v>
      </c>
      <c r="M10" s="24"/>
      <c r="N10" s="24"/>
      <c r="O10" s="25">
        <f t="shared" si="1"/>
        <v>0</v>
      </c>
      <c r="P10" s="24"/>
      <c r="Q10" s="24"/>
      <c r="R10" s="25">
        <f t="shared" si="2"/>
        <v>0</v>
      </c>
      <c r="S10" s="24"/>
      <c r="T10" s="24"/>
      <c r="U10" s="25">
        <f t="shared" si="3"/>
        <v>0</v>
      </c>
      <c r="V10" s="24"/>
      <c r="W10" s="24"/>
      <c r="X10" s="25">
        <f t="shared" si="4"/>
        <v>0</v>
      </c>
      <c r="Y10" s="24">
        <v>2.5</v>
      </c>
      <c r="Z10" s="24">
        <v>1.4</v>
      </c>
      <c r="AA10" s="25">
        <f t="shared" si="5"/>
        <v>-1.1</v>
      </c>
      <c r="AB10" s="24">
        <v>17</v>
      </c>
      <c r="AC10" s="24">
        <v>229.6</v>
      </c>
      <c r="AD10" s="25">
        <f t="shared" si="6"/>
        <v>212.6</v>
      </c>
      <c r="AE10" s="24"/>
      <c r="AF10" s="24"/>
      <c r="AG10" s="25">
        <f t="shared" si="7"/>
        <v>0</v>
      </c>
      <c r="AH10" s="24"/>
      <c r="AI10" s="24"/>
      <c r="AJ10" s="25">
        <f t="shared" si="8"/>
        <v>0</v>
      </c>
      <c r="AK10" s="24">
        <v>0.5</v>
      </c>
      <c r="AL10" s="24">
        <v>0.5</v>
      </c>
      <c r="AM10" s="25">
        <f t="shared" si="9"/>
        <v>0</v>
      </c>
      <c r="AN10" s="24"/>
      <c r="AO10" s="24"/>
      <c r="AP10" s="25">
        <f t="shared" si="10"/>
        <v>0</v>
      </c>
      <c r="AQ10" s="24">
        <v>1032</v>
      </c>
      <c r="AR10" s="24">
        <v>1032</v>
      </c>
      <c r="AS10" s="25">
        <f t="shared" si="11"/>
        <v>0</v>
      </c>
    </row>
    <row r="11" spans="1:45" s="1" customFormat="1" ht="18" customHeight="1">
      <c r="A11" s="1">
        <v>0.1</v>
      </c>
      <c r="B11" s="1">
        <v>0.41</v>
      </c>
      <c r="C11" s="6" t="s">
        <v>23</v>
      </c>
      <c r="D11" s="60" t="s">
        <v>24</v>
      </c>
      <c r="E11" s="60"/>
      <c r="F11" s="60"/>
      <c r="G11" s="23">
        <f aca="true" t="shared" si="13" ref="G11:H26">J11+M11+P11+S11+V11+Y11+AB11+AE11+AH11+AK11+AN11+AQ11</f>
        <v>5163.599999999999</v>
      </c>
      <c r="H11" s="23">
        <f t="shared" si="13"/>
        <v>5302.799999999999</v>
      </c>
      <c r="I11" s="24">
        <f t="shared" si="12"/>
        <v>139.19999999999982</v>
      </c>
      <c r="J11" s="24">
        <v>3048.2</v>
      </c>
      <c r="K11" s="24">
        <v>3127.7</v>
      </c>
      <c r="L11" s="25">
        <f t="shared" si="0"/>
        <v>79.5</v>
      </c>
      <c r="M11" s="24">
        <v>63.1</v>
      </c>
      <c r="N11" s="24">
        <v>63.1</v>
      </c>
      <c r="O11" s="25">
        <f t="shared" si="1"/>
        <v>0</v>
      </c>
      <c r="P11" s="24">
        <v>81.1</v>
      </c>
      <c r="Q11" s="24">
        <v>78.5</v>
      </c>
      <c r="R11" s="25">
        <f t="shared" si="2"/>
        <v>-2.5999999999999943</v>
      </c>
      <c r="S11" s="24">
        <v>131.2</v>
      </c>
      <c r="T11" s="24">
        <v>127.7</v>
      </c>
      <c r="U11" s="25">
        <f t="shared" si="3"/>
        <v>-3.499999999999986</v>
      </c>
      <c r="V11" s="24">
        <v>136.5</v>
      </c>
      <c r="W11" s="24">
        <v>132.7</v>
      </c>
      <c r="X11" s="25">
        <f t="shared" si="4"/>
        <v>-3.8000000000000114</v>
      </c>
      <c r="Y11" s="24">
        <v>29.8</v>
      </c>
      <c r="Z11" s="24">
        <v>32.4</v>
      </c>
      <c r="AA11" s="25">
        <f t="shared" si="5"/>
        <v>2.599999999999998</v>
      </c>
      <c r="AB11" s="24">
        <v>201.5</v>
      </c>
      <c r="AC11" s="24">
        <v>372.3</v>
      </c>
      <c r="AD11" s="25">
        <f t="shared" si="6"/>
        <v>170.8</v>
      </c>
      <c r="AE11" s="24">
        <v>119.4</v>
      </c>
      <c r="AF11" s="24">
        <v>119.3</v>
      </c>
      <c r="AG11" s="25">
        <f t="shared" si="7"/>
        <v>-0.10000000000000853</v>
      </c>
      <c r="AH11" s="24">
        <v>64</v>
      </c>
      <c r="AI11" s="24">
        <v>63.4</v>
      </c>
      <c r="AJ11" s="25">
        <f t="shared" si="8"/>
        <v>-0.6000000000000014</v>
      </c>
      <c r="AK11" s="24">
        <v>914.7</v>
      </c>
      <c r="AL11" s="24">
        <v>914.7</v>
      </c>
      <c r="AM11" s="25">
        <f t="shared" si="9"/>
        <v>0</v>
      </c>
      <c r="AN11" s="24">
        <v>145.2</v>
      </c>
      <c r="AO11" s="24">
        <v>130.7</v>
      </c>
      <c r="AP11" s="25">
        <f t="shared" si="10"/>
        <v>-14.5</v>
      </c>
      <c r="AQ11" s="24">
        <v>228.9</v>
      </c>
      <c r="AR11" s="24">
        <v>140.3</v>
      </c>
      <c r="AS11" s="25">
        <f t="shared" si="11"/>
        <v>-88.6</v>
      </c>
    </row>
    <row r="12" spans="3:45" s="1" customFormat="1" ht="30" customHeight="1">
      <c r="C12" s="6" t="s">
        <v>25</v>
      </c>
      <c r="D12" s="60" t="s">
        <v>26</v>
      </c>
      <c r="E12" s="60"/>
      <c r="F12" s="60"/>
      <c r="G12" s="23">
        <f t="shared" si="13"/>
        <v>529.9</v>
      </c>
      <c r="H12" s="23">
        <f t="shared" si="13"/>
        <v>1282.8000000000002</v>
      </c>
      <c r="I12" s="24">
        <f t="shared" si="12"/>
        <v>752.9000000000002</v>
      </c>
      <c r="J12" s="24">
        <v>526.3</v>
      </c>
      <c r="K12" s="24">
        <v>1082.8</v>
      </c>
      <c r="L12" s="25">
        <f t="shared" si="0"/>
        <v>556.5</v>
      </c>
      <c r="M12" s="24"/>
      <c r="N12" s="24">
        <v>6.2</v>
      </c>
      <c r="O12" s="25">
        <f t="shared" si="1"/>
        <v>6.2</v>
      </c>
      <c r="P12" s="24"/>
      <c r="Q12" s="24">
        <v>22.9</v>
      </c>
      <c r="R12" s="25">
        <f t="shared" si="2"/>
        <v>22.9</v>
      </c>
      <c r="S12" s="24"/>
      <c r="T12" s="24"/>
      <c r="U12" s="25">
        <f t="shared" si="3"/>
        <v>0</v>
      </c>
      <c r="V12" s="24">
        <v>0.5</v>
      </c>
      <c r="W12" s="24">
        <v>0.6</v>
      </c>
      <c r="X12" s="25">
        <f t="shared" si="4"/>
        <v>0.09999999999999998</v>
      </c>
      <c r="Y12" s="24">
        <v>1.1</v>
      </c>
      <c r="Z12" s="24">
        <v>40.3</v>
      </c>
      <c r="AA12" s="25">
        <f t="shared" si="5"/>
        <v>39.199999999999996</v>
      </c>
      <c r="AB12" s="24"/>
      <c r="AC12" s="24">
        <v>6.2</v>
      </c>
      <c r="AD12" s="25">
        <f t="shared" si="6"/>
        <v>6.2</v>
      </c>
      <c r="AE12" s="24"/>
      <c r="AF12" s="24"/>
      <c r="AG12" s="25">
        <f t="shared" si="7"/>
        <v>0</v>
      </c>
      <c r="AH12" s="24">
        <v>0.2</v>
      </c>
      <c r="AI12" s="24">
        <v>109.9</v>
      </c>
      <c r="AJ12" s="25">
        <f t="shared" si="8"/>
        <v>109.7</v>
      </c>
      <c r="AK12" s="24"/>
      <c r="AL12" s="24"/>
      <c r="AM12" s="25">
        <f t="shared" si="9"/>
        <v>0</v>
      </c>
      <c r="AN12" s="24">
        <v>1.4</v>
      </c>
      <c r="AO12" s="24">
        <v>1.4</v>
      </c>
      <c r="AP12" s="25">
        <f t="shared" si="10"/>
        <v>0</v>
      </c>
      <c r="AQ12" s="24">
        <v>0.4</v>
      </c>
      <c r="AR12" s="24">
        <v>12.5</v>
      </c>
      <c r="AS12" s="25">
        <f t="shared" si="11"/>
        <v>12.1</v>
      </c>
    </row>
    <row r="13" spans="2:45" s="1" customFormat="1" ht="30.75" customHeight="1">
      <c r="B13" s="1">
        <v>1</v>
      </c>
      <c r="C13" s="6" t="s">
        <v>27</v>
      </c>
      <c r="D13" s="60" t="s">
        <v>28</v>
      </c>
      <c r="E13" s="60"/>
      <c r="F13" s="60"/>
      <c r="G13" s="23">
        <f t="shared" si="13"/>
        <v>441.09999999999997</v>
      </c>
      <c r="H13" s="23">
        <f t="shared" si="13"/>
        <v>1122.5000000000002</v>
      </c>
      <c r="I13" s="24">
        <f t="shared" si="12"/>
        <v>681.4000000000003</v>
      </c>
      <c r="J13" s="24">
        <v>394</v>
      </c>
      <c r="K13" s="24">
        <v>982.8</v>
      </c>
      <c r="L13" s="25">
        <f t="shared" si="0"/>
        <v>588.8</v>
      </c>
      <c r="M13" s="24"/>
      <c r="N13" s="24">
        <v>7.7</v>
      </c>
      <c r="O13" s="25">
        <f t="shared" si="1"/>
        <v>7.7</v>
      </c>
      <c r="P13" s="24">
        <v>7</v>
      </c>
      <c r="Q13" s="24">
        <v>47.9</v>
      </c>
      <c r="R13" s="25">
        <f t="shared" si="2"/>
        <v>40.9</v>
      </c>
      <c r="S13" s="24"/>
      <c r="T13" s="24"/>
      <c r="U13" s="25">
        <f t="shared" si="3"/>
        <v>0</v>
      </c>
      <c r="V13" s="24"/>
      <c r="W13" s="24">
        <v>2.9</v>
      </c>
      <c r="X13" s="25">
        <f t="shared" si="4"/>
        <v>2.9</v>
      </c>
      <c r="Y13" s="24">
        <v>1.9</v>
      </c>
      <c r="Z13" s="24">
        <v>14.4</v>
      </c>
      <c r="AA13" s="25">
        <f t="shared" si="5"/>
        <v>12.5</v>
      </c>
      <c r="AB13" s="24">
        <v>1.2</v>
      </c>
      <c r="AC13" s="24">
        <v>1.2</v>
      </c>
      <c r="AD13" s="25">
        <f t="shared" si="6"/>
        <v>0</v>
      </c>
      <c r="AE13" s="24">
        <v>5</v>
      </c>
      <c r="AF13" s="24">
        <v>9.7</v>
      </c>
      <c r="AG13" s="25">
        <f t="shared" si="7"/>
        <v>4.699999999999999</v>
      </c>
      <c r="AH13" s="24">
        <v>6.5</v>
      </c>
      <c r="AI13" s="24">
        <v>13.2</v>
      </c>
      <c r="AJ13" s="25">
        <f t="shared" si="8"/>
        <v>6.699999999999999</v>
      </c>
      <c r="AK13" s="24">
        <v>4.5</v>
      </c>
      <c r="AL13" s="24">
        <v>5.3</v>
      </c>
      <c r="AM13" s="25">
        <f t="shared" si="9"/>
        <v>0.7999999999999998</v>
      </c>
      <c r="AN13" s="24">
        <v>4</v>
      </c>
      <c r="AO13" s="24">
        <v>4.6</v>
      </c>
      <c r="AP13" s="25">
        <f t="shared" si="10"/>
        <v>0.5999999999999996</v>
      </c>
      <c r="AQ13" s="24">
        <v>17</v>
      </c>
      <c r="AR13" s="24">
        <v>32.8</v>
      </c>
      <c r="AS13" s="25">
        <f t="shared" si="11"/>
        <v>15.799999999999997</v>
      </c>
    </row>
    <row r="14" spans="2:45" s="1" customFormat="1" ht="39.75" customHeight="1">
      <c r="B14" s="1">
        <v>0.9</v>
      </c>
      <c r="C14" s="6" t="s">
        <v>29</v>
      </c>
      <c r="D14" s="60" t="s">
        <v>30</v>
      </c>
      <c r="E14" s="60"/>
      <c r="F14" s="60"/>
      <c r="G14" s="23">
        <f t="shared" si="13"/>
        <v>289.5</v>
      </c>
      <c r="H14" s="23">
        <f t="shared" si="13"/>
        <v>289.4</v>
      </c>
      <c r="I14" s="24">
        <f t="shared" si="12"/>
        <v>-0.10000000000002274</v>
      </c>
      <c r="J14" s="24">
        <v>260.1</v>
      </c>
      <c r="K14" s="24">
        <v>260</v>
      </c>
      <c r="L14" s="25">
        <f t="shared" si="0"/>
        <v>-0.10000000000002274</v>
      </c>
      <c r="M14" s="24">
        <v>3.1</v>
      </c>
      <c r="N14" s="24">
        <v>3.1</v>
      </c>
      <c r="O14" s="25">
        <f t="shared" si="1"/>
        <v>0</v>
      </c>
      <c r="P14" s="24">
        <v>7.4</v>
      </c>
      <c r="Q14" s="24">
        <v>7.4</v>
      </c>
      <c r="R14" s="25">
        <f t="shared" si="2"/>
        <v>0</v>
      </c>
      <c r="S14" s="24"/>
      <c r="T14" s="24"/>
      <c r="U14" s="25">
        <f t="shared" si="3"/>
        <v>0</v>
      </c>
      <c r="V14" s="24">
        <v>0.9</v>
      </c>
      <c r="W14" s="24">
        <v>0.9</v>
      </c>
      <c r="X14" s="25">
        <f t="shared" si="4"/>
        <v>0</v>
      </c>
      <c r="Y14" s="24">
        <v>8.2</v>
      </c>
      <c r="Z14" s="24">
        <v>8.2</v>
      </c>
      <c r="AA14" s="25">
        <f t="shared" si="5"/>
        <v>0</v>
      </c>
      <c r="AB14" s="24">
        <v>0.5</v>
      </c>
      <c r="AC14" s="24">
        <v>0.5</v>
      </c>
      <c r="AD14" s="25">
        <f t="shared" si="6"/>
        <v>0</v>
      </c>
      <c r="AE14" s="24"/>
      <c r="AF14" s="24"/>
      <c r="AG14" s="25">
        <f t="shared" si="7"/>
        <v>0</v>
      </c>
      <c r="AH14" s="24">
        <v>2.9</v>
      </c>
      <c r="AI14" s="24">
        <v>2.9</v>
      </c>
      <c r="AJ14" s="25">
        <f t="shared" si="8"/>
        <v>0</v>
      </c>
      <c r="AK14" s="24"/>
      <c r="AL14" s="24"/>
      <c r="AM14" s="25">
        <f t="shared" si="9"/>
        <v>0</v>
      </c>
      <c r="AN14" s="24">
        <v>2.1</v>
      </c>
      <c r="AO14" s="24">
        <v>2.1</v>
      </c>
      <c r="AP14" s="25">
        <f t="shared" si="10"/>
        <v>0</v>
      </c>
      <c r="AQ14" s="24">
        <v>4.3</v>
      </c>
      <c r="AR14" s="24">
        <v>4.3</v>
      </c>
      <c r="AS14" s="25">
        <f t="shared" si="11"/>
        <v>0</v>
      </c>
    </row>
    <row r="15" spans="1:45" s="1" customFormat="1" ht="15">
      <c r="A15" s="1">
        <v>0.5</v>
      </c>
      <c r="B15" s="1">
        <v>0.5</v>
      </c>
      <c r="C15" s="6" t="s">
        <v>31</v>
      </c>
      <c r="D15" s="60" t="s">
        <v>32</v>
      </c>
      <c r="E15" s="60"/>
      <c r="F15" s="60"/>
      <c r="G15" s="23">
        <f t="shared" si="13"/>
        <v>6.3999999999999995</v>
      </c>
      <c r="H15" s="23">
        <f t="shared" si="13"/>
        <v>6.3999999999999995</v>
      </c>
      <c r="I15" s="24">
        <f t="shared" si="12"/>
        <v>0</v>
      </c>
      <c r="J15" s="24">
        <v>6.3</v>
      </c>
      <c r="K15" s="24">
        <v>6.3</v>
      </c>
      <c r="L15" s="25">
        <f t="shared" si="0"/>
        <v>0</v>
      </c>
      <c r="M15" s="24"/>
      <c r="N15" s="24"/>
      <c r="O15" s="25">
        <f t="shared" si="1"/>
        <v>0</v>
      </c>
      <c r="P15" s="24"/>
      <c r="Q15" s="24"/>
      <c r="R15" s="25">
        <f t="shared" si="2"/>
        <v>0</v>
      </c>
      <c r="S15" s="24"/>
      <c r="T15" s="24"/>
      <c r="U15" s="25">
        <f t="shared" si="3"/>
        <v>0</v>
      </c>
      <c r="V15" s="24"/>
      <c r="W15" s="24"/>
      <c r="X15" s="25">
        <f t="shared" si="4"/>
        <v>0</v>
      </c>
      <c r="Y15" s="24"/>
      <c r="Z15" s="24"/>
      <c r="AA15" s="25">
        <f t="shared" si="5"/>
        <v>0</v>
      </c>
      <c r="AB15" s="24"/>
      <c r="AC15" s="24"/>
      <c r="AD15" s="25">
        <f t="shared" si="6"/>
        <v>0</v>
      </c>
      <c r="AE15" s="24"/>
      <c r="AF15" s="24"/>
      <c r="AG15" s="25">
        <f t="shared" si="7"/>
        <v>0</v>
      </c>
      <c r="AH15" s="24"/>
      <c r="AI15" s="24"/>
      <c r="AJ15" s="25">
        <f t="shared" si="8"/>
        <v>0</v>
      </c>
      <c r="AK15" s="24">
        <v>0.1</v>
      </c>
      <c r="AL15" s="24">
        <v>0.1</v>
      </c>
      <c r="AM15" s="25">
        <f t="shared" si="9"/>
        <v>0</v>
      </c>
      <c r="AN15" s="24"/>
      <c r="AO15" s="24"/>
      <c r="AP15" s="25">
        <f t="shared" si="10"/>
        <v>0</v>
      </c>
      <c r="AQ15" s="24"/>
      <c r="AR15" s="24"/>
      <c r="AS15" s="25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6" t="s">
        <v>33</v>
      </c>
      <c r="D16" s="60" t="s">
        <v>34</v>
      </c>
      <c r="E16" s="60"/>
      <c r="F16" s="60"/>
      <c r="G16" s="23">
        <f t="shared" si="13"/>
        <v>0</v>
      </c>
      <c r="H16" s="23">
        <f t="shared" si="13"/>
        <v>0</v>
      </c>
      <c r="I16" s="24">
        <f t="shared" si="12"/>
        <v>0</v>
      </c>
      <c r="J16" s="24"/>
      <c r="K16" s="24"/>
      <c r="L16" s="25">
        <f t="shared" si="0"/>
        <v>0</v>
      </c>
      <c r="M16" s="24"/>
      <c r="N16" s="24"/>
      <c r="O16" s="25">
        <f t="shared" si="1"/>
        <v>0</v>
      </c>
      <c r="P16" s="24"/>
      <c r="Q16" s="24"/>
      <c r="R16" s="25">
        <f t="shared" si="2"/>
        <v>0</v>
      </c>
      <c r="S16" s="24"/>
      <c r="T16" s="24"/>
      <c r="U16" s="25">
        <f t="shared" si="3"/>
        <v>0</v>
      </c>
      <c r="V16" s="24"/>
      <c r="W16" s="24"/>
      <c r="X16" s="25">
        <f t="shared" si="4"/>
        <v>0</v>
      </c>
      <c r="Y16" s="24"/>
      <c r="Z16" s="24"/>
      <c r="AA16" s="25">
        <f t="shared" si="5"/>
        <v>0</v>
      </c>
      <c r="AB16" s="24"/>
      <c r="AC16" s="24"/>
      <c r="AD16" s="25">
        <f t="shared" si="6"/>
        <v>0</v>
      </c>
      <c r="AE16" s="24"/>
      <c r="AF16" s="24"/>
      <c r="AG16" s="25">
        <f t="shared" si="7"/>
        <v>0</v>
      </c>
      <c r="AH16" s="24"/>
      <c r="AI16" s="24"/>
      <c r="AJ16" s="25">
        <f t="shared" si="8"/>
        <v>0</v>
      </c>
      <c r="AK16" s="24"/>
      <c r="AL16" s="24"/>
      <c r="AM16" s="25">
        <f t="shared" si="9"/>
        <v>0</v>
      </c>
      <c r="AN16" s="24"/>
      <c r="AO16" s="24"/>
      <c r="AP16" s="25">
        <f t="shared" si="10"/>
        <v>0</v>
      </c>
      <c r="AQ16" s="24"/>
      <c r="AR16" s="24"/>
      <c r="AS16" s="25">
        <f t="shared" si="11"/>
        <v>0</v>
      </c>
    </row>
    <row r="17" spans="1:45" s="1" customFormat="1" ht="17.25" customHeight="1">
      <c r="A17" s="1">
        <v>1</v>
      </c>
      <c r="C17" s="6" t="s">
        <v>35</v>
      </c>
      <c r="D17" s="60" t="s">
        <v>36</v>
      </c>
      <c r="E17" s="60"/>
      <c r="F17" s="60"/>
      <c r="G17" s="23">
        <f t="shared" si="13"/>
        <v>1923.8000000000002</v>
      </c>
      <c r="H17" s="23">
        <f t="shared" si="13"/>
        <v>1783.6</v>
      </c>
      <c r="I17" s="24">
        <f t="shared" si="12"/>
        <v>-140.20000000000027</v>
      </c>
      <c r="J17" s="24">
        <v>1266.4</v>
      </c>
      <c r="K17" s="46">
        <v>1082.1</v>
      </c>
      <c r="L17" s="25">
        <f t="shared" si="0"/>
        <v>-184.30000000000018</v>
      </c>
      <c r="M17" s="46">
        <v>36.8</v>
      </c>
      <c r="N17" s="46">
        <v>34.4</v>
      </c>
      <c r="O17" s="25">
        <f t="shared" si="1"/>
        <v>-2.3999999999999986</v>
      </c>
      <c r="P17" s="46">
        <v>87.5</v>
      </c>
      <c r="Q17" s="46">
        <v>94.1</v>
      </c>
      <c r="R17" s="25">
        <f t="shared" si="2"/>
        <v>6.599999999999994</v>
      </c>
      <c r="S17" s="46">
        <v>17.5</v>
      </c>
      <c r="T17" s="46">
        <v>14.5</v>
      </c>
      <c r="U17" s="25">
        <f t="shared" si="3"/>
        <v>-3</v>
      </c>
      <c r="V17" s="46">
        <v>15.9</v>
      </c>
      <c r="W17" s="46">
        <v>17.1</v>
      </c>
      <c r="X17" s="25">
        <f t="shared" si="4"/>
        <v>1.200000000000001</v>
      </c>
      <c r="Y17" s="46">
        <v>47.9</v>
      </c>
      <c r="Z17" s="46">
        <v>43.3</v>
      </c>
      <c r="AA17" s="25">
        <f t="shared" si="5"/>
        <v>-4.600000000000001</v>
      </c>
      <c r="AB17" s="46">
        <v>65.4</v>
      </c>
      <c r="AC17" s="46">
        <v>52.2</v>
      </c>
      <c r="AD17" s="25">
        <f t="shared" si="6"/>
        <v>-13.200000000000003</v>
      </c>
      <c r="AE17" s="46">
        <v>20</v>
      </c>
      <c r="AF17" s="46">
        <v>19.4</v>
      </c>
      <c r="AG17" s="25">
        <f t="shared" si="7"/>
        <v>-0.6000000000000014</v>
      </c>
      <c r="AH17" s="46">
        <v>97.8</v>
      </c>
      <c r="AI17" s="46">
        <v>114.5</v>
      </c>
      <c r="AJ17" s="25">
        <f t="shared" si="8"/>
        <v>16.700000000000003</v>
      </c>
      <c r="AK17" s="46">
        <v>8.5</v>
      </c>
      <c r="AL17" s="46">
        <v>5.8</v>
      </c>
      <c r="AM17" s="25">
        <f t="shared" si="9"/>
        <v>-2.7</v>
      </c>
      <c r="AN17" s="46">
        <v>57.5</v>
      </c>
      <c r="AO17" s="46">
        <v>48.7</v>
      </c>
      <c r="AP17" s="25">
        <f t="shared" si="10"/>
        <v>-8.799999999999997</v>
      </c>
      <c r="AQ17" s="46">
        <v>202.6</v>
      </c>
      <c r="AR17" s="46">
        <v>257.5</v>
      </c>
      <c r="AS17" s="25">
        <f t="shared" si="11"/>
        <v>54.900000000000006</v>
      </c>
    </row>
    <row r="18" spans="3:45" s="1" customFormat="1" ht="15">
      <c r="C18" s="6" t="s">
        <v>37</v>
      </c>
      <c r="D18" s="60" t="s">
        <v>38</v>
      </c>
      <c r="E18" s="60"/>
      <c r="F18" s="60"/>
      <c r="G18" s="23">
        <f t="shared" si="13"/>
        <v>6875.500000000001</v>
      </c>
      <c r="H18" s="23">
        <f t="shared" si="13"/>
        <v>7612.900000000001</v>
      </c>
      <c r="I18" s="24">
        <f t="shared" si="12"/>
        <v>737.3999999999996</v>
      </c>
      <c r="J18" s="24">
        <v>6186.3</v>
      </c>
      <c r="K18" s="46">
        <v>7064</v>
      </c>
      <c r="L18" s="25">
        <f t="shared" si="0"/>
        <v>877.6999999999998</v>
      </c>
      <c r="M18" s="46">
        <v>0.1</v>
      </c>
      <c r="N18" s="46">
        <v>0.1</v>
      </c>
      <c r="O18" s="25">
        <f t="shared" si="1"/>
        <v>0</v>
      </c>
      <c r="P18" s="46">
        <v>480</v>
      </c>
      <c r="Q18" s="46">
        <v>483.5</v>
      </c>
      <c r="R18" s="25">
        <f t="shared" si="2"/>
        <v>3.5</v>
      </c>
      <c r="S18" s="46"/>
      <c r="T18" s="46"/>
      <c r="U18" s="25">
        <f t="shared" si="3"/>
        <v>0</v>
      </c>
      <c r="V18" s="46"/>
      <c r="W18" s="46"/>
      <c r="X18" s="25">
        <f t="shared" si="4"/>
        <v>0</v>
      </c>
      <c r="Y18" s="46">
        <v>0.2</v>
      </c>
      <c r="Z18" s="46">
        <v>0.2</v>
      </c>
      <c r="AA18" s="25">
        <f t="shared" si="5"/>
        <v>0</v>
      </c>
      <c r="AB18" s="46">
        <v>50.1</v>
      </c>
      <c r="AC18" s="46"/>
      <c r="AD18" s="25">
        <f t="shared" si="6"/>
        <v>-50.1</v>
      </c>
      <c r="AE18" s="46"/>
      <c r="AF18" s="46"/>
      <c r="AG18" s="25">
        <f t="shared" si="7"/>
        <v>0</v>
      </c>
      <c r="AH18" s="46">
        <v>120.1</v>
      </c>
      <c r="AI18" s="46">
        <v>34.1</v>
      </c>
      <c r="AJ18" s="25">
        <f t="shared" si="8"/>
        <v>-86</v>
      </c>
      <c r="AK18" s="46"/>
      <c r="AL18" s="46"/>
      <c r="AM18" s="25">
        <f t="shared" si="9"/>
        <v>0</v>
      </c>
      <c r="AN18" s="46"/>
      <c r="AO18" s="46"/>
      <c r="AP18" s="25">
        <f t="shared" si="10"/>
        <v>0</v>
      </c>
      <c r="AQ18" s="46">
        <v>38.7</v>
      </c>
      <c r="AR18" s="46">
        <v>31</v>
      </c>
      <c r="AS18" s="25">
        <f t="shared" si="11"/>
        <v>-7.700000000000003</v>
      </c>
    </row>
    <row r="19" spans="3:45" s="1" customFormat="1" ht="15">
      <c r="C19" s="6" t="s">
        <v>39</v>
      </c>
      <c r="D19" s="60" t="s">
        <v>40</v>
      </c>
      <c r="E19" s="60"/>
      <c r="F19" s="60"/>
      <c r="G19" s="23">
        <f t="shared" si="13"/>
        <v>0</v>
      </c>
      <c r="H19" s="23" t="e">
        <f t="shared" si="13"/>
        <v>#VALUE!</v>
      </c>
      <c r="I19" s="24" t="e">
        <f t="shared" si="12"/>
        <v>#VALUE!</v>
      </c>
      <c r="J19" s="24"/>
      <c r="K19" s="46" t="s">
        <v>66</v>
      </c>
      <c r="L19" s="25"/>
      <c r="M19" s="46"/>
      <c r="N19" s="46"/>
      <c r="O19" s="25">
        <f t="shared" si="1"/>
        <v>0</v>
      </c>
      <c r="P19" s="46"/>
      <c r="Q19" s="46"/>
      <c r="R19" s="25">
        <f t="shared" si="2"/>
        <v>0</v>
      </c>
      <c r="S19" s="46"/>
      <c r="T19" s="46"/>
      <c r="U19" s="25">
        <f t="shared" si="3"/>
        <v>0</v>
      </c>
      <c r="V19" s="46"/>
      <c r="W19" s="46"/>
      <c r="X19" s="25">
        <f t="shared" si="4"/>
        <v>0</v>
      </c>
      <c r="Y19" s="46"/>
      <c r="Z19" s="46"/>
      <c r="AA19" s="25">
        <f t="shared" si="5"/>
        <v>0</v>
      </c>
      <c r="AB19" s="46"/>
      <c r="AC19" s="46"/>
      <c r="AD19" s="25">
        <f t="shared" si="6"/>
        <v>0</v>
      </c>
      <c r="AE19" s="46"/>
      <c r="AF19" s="46"/>
      <c r="AG19" s="25">
        <f t="shared" si="7"/>
        <v>0</v>
      </c>
      <c r="AH19" s="46"/>
      <c r="AI19" s="46"/>
      <c r="AJ19" s="25">
        <f t="shared" si="8"/>
        <v>0</v>
      </c>
      <c r="AK19" s="46"/>
      <c r="AL19" s="46"/>
      <c r="AM19" s="25">
        <f t="shared" si="9"/>
        <v>0</v>
      </c>
      <c r="AN19" s="46"/>
      <c r="AO19" s="46"/>
      <c r="AP19" s="25">
        <f t="shared" si="10"/>
        <v>0</v>
      </c>
      <c r="AQ19" s="46"/>
      <c r="AR19" s="46"/>
      <c r="AS19" s="25">
        <f t="shared" si="11"/>
        <v>0</v>
      </c>
    </row>
    <row r="20" spans="3:45" s="26" customFormat="1" ht="15">
      <c r="C20" s="27" t="s">
        <v>41</v>
      </c>
      <c r="D20" s="62" t="s">
        <v>42</v>
      </c>
      <c r="E20" s="62"/>
      <c r="F20" s="62"/>
      <c r="G20" s="23">
        <f t="shared" si="13"/>
        <v>273.7</v>
      </c>
      <c r="H20" s="23">
        <f t="shared" si="13"/>
        <v>3778</v>
      </c>
      <c r="I20" s="24">
        <f t="shared" si="12"/>
        <v>3504.3</v>
      </c>
      <c r="J20" s="29">
        <v>150.2</v>
      </c>
      <c r="K20" s="47">
        <v>2605</v>
      </c>
      <c r="L20" s="25">
        <f t="shared" si="0"/>
        <v>2454.8</v>
      </c>
      <c r="M20" s="47">
        <v>0.8</v>
      </c>
      <c r="N20" s="47">
        <v>433.9</v>
      </c>
      <c r="O20" s="25">
        <f t="shared" si="1"/>
        <v>433.09999999999997</v>
      </c>
      <c r="P20" s="47"/>
      <c r="Q20" s="47">
        <v>6.4</v>
      </c>
      <c r="R20" s="25">
        <f t="shared" si="2"/>
        <v>6.4</v>
      </c>
      <c r="S20" s="47">
        <v>9.6</v>
      </c>
      <c r="T20" s="47">
        <v>93</v>
      </c>
      <c r="U20" s="25">
        <f t="shared" si="3"/>
        <v>83.4</v>
      </c>
      <c r="V20" s="47">
        <v>5.4</v>
      </c>
      <c r="W20" s="47">
        <v>24.7</v>
      </c>
      <c r="X20" s="25">
        <f t="shared" si="4"/>
        <v>19.299999999999997</v>
      </c>
      <c r="Y20" s="47">
        <v>1.5</v>
      </c>
      <c r="Z20" s="47">
        <v>1.7</v>
      </c>
      <c r="AA20" s="25">
        <f t="shared" si="5"/>
        <v>0.19999999999999996</v>
      </c>
      <c r="AB20" s="47">
        <v>25.9</v>
      </c>
      <c r="AC20" s="47">
        <v>203.6</v>
      </c>
      <c r="AD20" s="25">
        <f t="shared" si="6"/>
        <v>177.7</v>
      </c>
      <c r="AE20" s="47">
        <v>74.3</v>
      </c>
      <c r="AF20" s="47">
        <v>74.3</v>
      </c>
      <c r="AG20" s="25">
        <f t="shared" si="7"/>
        <v>0</v>
      </c>
      <c r="AH20" s="47"/>
      <c r="AI20" s="47">
        <v>330.4</v>
      </c>
      <c r="AJ20" s="25">
        <f t="shared" si="8"/>
        <v>330.4</v>
      </c>
      <c r="AK20" s="47">
        <v>1.2</v>
      </c>
      <c r="AL20" s="47">
        <v>1.2</v>
      </c>
      <c r="AM20" s="25">
        <f t="shared" si="9"/>
        <v>0</v>
      </c>
      <c r="AN20" s="47"/>
      <c r="AO20" s="47"/>
      <c r="AP20" s="25">
        <f t="shared" si="10"/>
        <v>0</v>
      </c>
      <c r="AQ20" s="47">
        <v>4.8</v>
      </c>
      <c r="AR20" s="47">
        <v>3.8</v>
      </c>
      <c r="AS20" s="25">
        <f t="shared" si="11"/>
        <v>-1</v>
      </c>
    </row>
    <row r="21" spans="3:45" s="26" customFormat="1" ht="16.5" customHeight="1">
      <c r="C21" s="27" t="s">
        <v>43</v>
      </c>
      <c r="D21" s="62" t="s">
        <v>44</v>
      </c>
      <c r="E21" s="62"/>
      <c r="F21" s="62"/>
      <c r="G21" s="23">
        <f t="shared" si="13"/>
        <v>20670.800000000003</v>
      </c>
      <c r="H21" s="23">
        <f t="shared" si="13"/>
        <v>22216.499999999996</v>
      </c>
      <c r="I21" s="24">
        <f t="shared" si="12"/>
        <v>1545.6999999999935</v>
      </c>
      <c r="J21" s="29">
        <v>9115.8</v>
      </c>
      <c r="K21" s="47">
        <v>9750.4</v>
      </c>
      <c r="L21" s="25">
        <f t="shared" si="0"/>
        <v>634.6000000000004</v>
      </c>
      <c r="M21" s="47">
        <v>742.8</v>
      </c>
      <c r="N21" s="47">
        <v>729</v>
      </c>
      <c r="O21" s="25">
        <f t="shared" si="1"/>
        <v>-13.799999999999955</v>
      </c>
      <c r="P21" s="47">
        <v>2022.1</v>
      </c>
      <c r="Q21" s="46">
        <v>2495.4</v>
      </c>
      <c r="R21" s="25">
        <f t="shared" si="2"/>
        <v>473.3000000000002</v>
      </c>
      <c r="S21" s="47">
        <v>277.2</v>
      </c>
      <c r="T21" s="46">
        <v>245.7</v>
      </c>
      <c r="U21" s="25">
        <f t="shared" si="3"/>
        <v>-31.5</v>
      </c>
      <c r="V21" s="47">
        <v>321.7</v>
      </c>
      <c r="W21" s="46">
        <v>336.6</v>
      </c>
      <c r="X21" s="25">
        <f t="shared" si="4"/>
        <v>14.900000000000034</v>
      </c>
      <c r="Y21" s="47">
        <v>1922.9</v>
      </c>
      <c r="Z21" s="46">
        <v>2051.7</v>
      </c>
      <c r="AA21" s="25">
        <f t="shared" si="5"/>
        <v>128.79999999999973</v>
      </c>
      <c r="AB21" s="47">
        <v>736.2</v>
      </c>
      <c r="AC21" s="46">
        <v>741.8</v>
      </c>
      <c r="AD21" s="25">
        <f t="shared" si="6"/>
        <v>5.599999999999909</v>
      </c>
      <c r="AE21" s="47">
        <v>381</v>
      </c>
      <c r="AF21" s="46">
        <v>494.8</v>
      </c>
      <c r="AG21" s="25">
        <f t="shared" si="7"/>
        <v>113.80000000000001</v>
      </c>
      <c r="AH21" s="47">
        <v>1175.9</v>
      </c>
      <c r="AI21" s="46">
        <v>1467.1</v>
      </c>
      <c r="AJ21" s="25">
        <f t="shared" si="8"/>
        <v>291.1999999999998</v>
      </c>
      <c r="AK21" s="47">
        <v>247.4</v>
      </c>
      <c r="AL21" s="46">
        <v>213.5</v>
      </c>
      <c r="AM21" s="25">
        <f t="shared" si="9"/>
        <v>-33.900000000000006</v>
      </c>
      <c r="AN21" s="47">
        <v>1914.8</v>
      </c>
      <c r="AO21" s="46">
        <v>1850.7</v>
      </c>
      <c r="AP21" s="25">
        <f t="shared" si="10"/>
        <v>-64.09999999999991</v>
      </c>
      <c r="AQ21" s="47">
        <v>1813</v>
      </c>
      <c r="AR21" s="47">
        <v>1839.8</v>
      </c>
      <c r="AS21" s="25">
        <f t="shared" si="11"/>
        <v>26.799999999999955</v>
      </c>
    </row>
    <row r="22" spans="3:45" s="26" customFormat="1" ht="16.5" customHeight="1">
      <c r="C22" s="27"/>
      <c r="D22" s="63" t="s">
        <v>45</v>
      </c>
      <c r="E22" s="64"/>
      <c r="F22" s="65"/>
      <c r="G22" s="23">
        <f t="shared" si="13"/>
        <v>0</v>
      </c>
      <c r="H22" s="23">
        <f t="shared" si="13"/>
        <v>0</v>
      </c>
      <c r="I22" s="24">
        <f t="shared" si="12"/>
        <v>0</v>
      </c>
      <c r="J22" s="29"/>
      <c r="K22" s="47"/>
      <c r="L22" s="25">
        <f t="shared" si="0"/>
        <v>0</v>
      </c>
      <c r="M22" s="47"/>
      <c r="N22" s="47"/>
      <c r="O22" s="25">
        <f t="shared" si="1"/>
        <v>0</v>
      </c>
      <c r="P22" s="47"/>
      <c r="Q22" s="47"/>
      <c r="R22" s="25">
        <f t="shared" si="2"/>
        <v>0</v>
      </c>
      <c r="S22" s="47"/>
      <c r="T22" s="47"/>
      <c r="U22" s="25">
        <f t="shared" si="3"/>
        <v>0</v>
      </c>
      <c r="V22" s="47"/>
      <c r="W22" s="47"/>
      <c r="X22" s="25">
        <f t="shared" si="4"/>
        <v>0</v>
      </c>
      <c r="Y22" s="47"/>
      <c r="Z22" s="47"/>
      <c r="AA22" s="25">
        <f t="shared" si="5"/>
        <v>0</v>
      </c>
      <c r="AB22" s="47"/>
      <c r="AC22" s="47"/>
      <c r="AD22" s="25">
        <f t="shared" si="6"/>
        <v>0</v>
      </c>
      <c r="AE22" s="47"/>
      <c r="AF22" s="47"/>
      <c r="AG22" s="25">
        <f t="shared" si="7"/>
        <v>0</v>
      </c>
      <c r="AH22" s="47"/>
      <c r="AI22" s="47"/>
      <c r="AJ22" s="25">
        <f t="shared" si="8"/>
        <v>0</v>
      </c>
      <c r="AK22" s="47"/>
      <c r="AL22" s="47"/>
      <c r="AM22" s="25">
        <f t="shared" si="9"/>
        <v>0</v>
      </c>
      <c r="AN22" s="47"/>
      <c r="AO22" s="47"/>
      <c r="AP22" s="25">
        <f t="shared" si="10"/>
        <v>0</v>
      </c>
      <c r="AQ22" s="47"/>
      <c r="AR22" s="47"/>
      <c r="AS22" s="25">
        <f t="shared" si="11"/>
        <v>0</v>
      </c>
    </row>
    <row r="23" spans="1:45" s="26" customFormat="1" ht="16.5" customHeight="1">
      <c r="A23" s="26">
        <v>1</v>
      </c>
      <c r="C23" s="27"/>
      <c r="D23" s="63" t="s">
        <v>63</v>
      </c>
      <c r="E23" s="64"/>
      <c r="F23" s="65"/>
      <c r="G23" s="23">
        <f t="shared" si="13"/>
        <v>3893.8</v>
      </c>
      <c r="H23" s="23">
        <f t="shared" si="13"/>
        <v>10550.500000000002</v>
      </c>
      <c r="I23" s="48">
        <f>H23+H24-G24</f>
        <v>10257.400000000001</v>
      </c>
      <c r="J23" s="29">
        <v>2307</v>
      </c>
      <c r="K23" s="47">
        <v>3186.1</v>
      </c>
      <c r="L23" s="25">
        <f t="shared" si="0"/>
        <v>879.0999999999999</v>
      </c>
      <c r="M23" s="47">
        <v>30.8</v>
      </c>
      <c r="N23" s="47">
        <v>1178.3</v>
      </c>
      <c r="O23" s="25">
        <f t="shared" si="1"/>
        <v>1147.5</v>
      </c>
      <c r="P23" s="47">
        <v>1323.2</v>
      </c>
      <c r="Q23" s="47">
        <v>4153.9</v>
      </c>
      <c r="R23" s="25">
        <f t="shared" si="2"/>
        <v>2830.7</v>
      </c>
      <c r="S23" s="47"/>
      <c r="T23" s="47">
        <v>47.1</v>
      </c>
      <c r="U23" s="25">
        <f t="shared" si="3"/>
        <v>47.1</v>
      </c>
      <c r="V23" s="47">
        <v>55.3</v>
      </c>
      <c r="W23" s="47">
        <v>58.5</v>
      </c>
      <c r="X23" s="25">
        <f t="shared" si="4"/>
        <v>3.200000000000003</v>
      </c>
      <c r="Y23" s="47"/>
      <c r="Z23" s="47">
        <v>62.6</v>
      </c>
      <c r="AA23" s="25">
        <f t="shared" si="5"/>
        <v>62.6</v>
      </c>
      <c r="AB23" s="47">
        <v>1</v>
      </c>
      <c r="AC23" s="47">
        <v>508.7</v>
      </c>
      <c r="AD23" s="25">
        <f t="shared" si="6"/>
        <v>507.7</v>
      </c>
      <c r="AE23" s="47">
        <v>30.4</v>
      </c>
      <c r="AF23" s="47">
        <v>30.4</v>
      </c>
      <c r="AG23" s="25">
        <f t="shared" si="7"/>
        <v>0</v>
      </c>
      <c r="AH23" s="47"/>
      <c r="AI23" s="47">
        <v>1136.6</v>
      </c>
      <c r="AJ23" s="25">
        <f t="shared" si="8"/>
        <v>1136.6</v>
      </c>
      <c r="AK23" s="47">
        <v>1.1</v>
      </c>
      <c r="AL23" s="47">
        <v>21.5</v>
      </c>
      <c r="AM23" s="25">
        <f t="shared" si="9"/>
        <v>20.4</v>
      </c>
      <c r="AN23" s="47"/>
      <c r="AO23" s="47">
        <v>0.2</v>
      </c>
      <c r="AP23" s="25">
        <f t="shared" si="10"/>
        <v>0.2</v>
      </c>
      <c r="AQ23" s="47">
        <v>145</v>
      </c>
      <c r="AR23" s="47">
        <v>166.6</v>
      </c>
      <c r="AS23" s="25">
        <f t="shared" si="11"/>
        <v>21.599999999999994</v>
      </c>
    </row>
    <row r="24" spans="1:45" s="1" customFormat="1" ht="15">
      <c r="A24" s="1">
        <v>1</v>
      </c>
      <c r="C24" s="6" t="s">
        <v>46</v>
      </c>
      <c r="D24" s="60" t="s">
        <v>65</v>
      </c>
      <c r="E24" s="60"/>
      <c r="F24" s="60"/>
      <c r="G24" s="23">
        <f t="shared" si="13"/>
        <v>5356.7</v>
      </c>
      <c r="H24" s="23">
        <f t="shared" si="13"/>
        <v>5063.6</v>
      </c>
      <c r="I24" s="49"/>
      <c r="J24" s="24">
        <v>1815.1</v>
      </c>
      <c r="K24" s="46">
        <v>1502.9</v>
      </c>
      <c r="L24" s="25">
        <f t="shared" si="0"/>
        <v>-312.1999999999998</v>
      </c>
      <c r="M24" s="46">
        <v>353</v>
      </c>
      <c r="N24" s="46">
        <v>300.5</v>
      </c>
      <c r="O24" s="25">
        <f t="shared" si="1"/>
        <v>-52.5</v>
      </c>
      <c r="P24" s="46">
        <v>285</v>
      </c>
      <c r="Q24" s="46">
        <v>245.6</v>
      </c>
      <c r="R24" s="25">
        <f t="shared" si="2"/>
        <v>-39.400000000000006</v>
      </c>
      <c r="S24" s="46">
        <v>435.6</v>
      </c>
      <c r="T24" s="46">
        <v>414.4</v>
      </c>
      <c r="U24" s="25">
        <f t="shared" si="3"/>
        <v>-21.200000000000045</v>
      </c>
      <c r="V24" s="46">
        <v>418.3</v>
      </c>
      <c r="W24" s="46">
        <v>394.2</v>
      </c>
      <c r="X24" s="25">
        <f t="shared" si="4"/>
        <v>-24.100000000000023</v>
      </c>
      <c r="Y24" s="46">
        <v>347.9</v>
      </c>
      <c r="Z24" s="46">
        <v>311</v>
      </c>
      <c r="AA24" s="25">
        <f t="shared" si="5"/>
        <v>-36.89999999999998</v>
      </c>
      <c r="AB24" s="46">
        <v>373.9</v>
      </c>
      <c r="AC24" s="46">
        <v>322.9</v>
      </c>
      <c r="AD24" s="25">
        <f t="shared" si="6"/>
        <v>-51</v>
      </c>
      <c r="AE24" s="46">
        <v>283.9</v>
      </c>
      <c r="AF24" s="46">
        <v>354.5</v>
      </c>
      <c r="AG24" s="25">
        <f t="shared" si="7"/>
        <v>70.60000000000002</v>
      </c>
      <c r="AH24" s="46">
        <v>321.2</v>
      </c>
      <c r="AI24" s="46">
        <v>516.8</v>
      </c>
      <c r="AJ24" s="25">
        <f t="shared" si="8"/>
        <v>195.59999999999997</v>
      </c>
      <c r="AK24" s="46">
        <v>167.2</v>
      </c>
      <c r="AL24" s="46">
        <v>156.1</v>
      </c>
      <c r="AM24" s="25">
        <f t="shared" si="9"/>
        <v>-11.099999999999994</v>
      </c>
      <c r="AN24" s="46">
        <v>357</v>
      </c>
      <c r="AO24" s="46">
        <v>353.3</v>
      </c>
      <c r="AP24" s="25">
        <f t="shared" si="10"/>
        <v>-3.6999999999999886</v>
      </c>
      <c r="AQ24" s="46">
        <v>198.6</v>
      </c>
      <c r="AR24" s="46">
        <v>191.4</v>
      </c>
      <c r="AS24" s="25">
        <f t="shared" si="11"/>
        <v>-7.199999999999989</v>
      </c>
    </row>
    <row r="25" spans="3:45" s="1" customFormat="1" ht="27" customHeight="1">
      <c r="C25" s="6" t="s">
        <v>47</v>
      </c>
      <c r="D25" s="60" t="s">
        <v>48</v>
      </c>
      <c r="E25" s="60"/>
      <c r="F25" s="60"/>
      <c r="G25" s="23">
        <f t="shared" si="13"/>
        <v>31.7</v>
      </c>
      <c r="H25" s="23">
        <f t="shared" si="13"/>
        <v>630.9</v>
      </c>
      <c r="I25" s="24">
        <f t="shared" si="12"/>
        <v>599.1999999999999</v>
      </c>
      <c r="J25" s="24"/>
      <c r="K25" s="46"/>
      <c r="L25" s="25">
        <f t="shared" si="0"/>
        <v>0</v>
      </c>
      <c r="M25" s="46"/>
      <c r="N25" s="46">
        <v>220</v>
      </c>
      <c r="O25" s="25">
        <f t="shared" si="1"/>
        <v>220</v>
      </c>
      <c r="P25" s="46"/>
      <c r="Q25" s="46"/>
      <c r="R25" s="25">
        <f t="shared" si="2"/>
        <v>0</v>
      </c>
      <c r="S25" s="46"/>
      <c r="T25" s="46"/>
      <c r="U25" s="25">
        <f t="shared" si="3"/>
        <v>0</v>
      </c>
      <c r="V25" s="46"/>
      <c r="W25" s="46"/>
      <c r="X25" s="25">
        <f t="shared" si="4"/>
        <v>0</v>
      </c>
      <c r="Y25" s="46"/>
      <c r="Z25" s="46"/>
      <c r="AA25" s="25">
        <f t="shared" si="5"/>
        <v>0</v>
      </c>
      <c r="AB25" s="46">
        <v>31.7</v>
      </c>
      <c r="AC25" s="46">
        <v>56</v>
      </c>
      <c r="AD25" s="25">
        <f t="shared" si="6"/>
        <v>24.3</v>
      </c>
      <c r="AE25" s="46"/>
      <c r="AF25" s="46"/>
      <c r="AG25" s="25">
        <f t="shared" si="7"/>
        <v>0</v>
      </c>
      <c r="AH25" s="46"/>
      <c r="AI25" s="46">
        <v>354.9</v>
      </c>
      <c r="AJ25" s="25">
        <f t="shared" si="8"/>
        <v>354.9</v>
      </c>
      <c r="AK25" s="46"/>
      <c r="AL25" s="46"/>
      <c r="AM25" s="25">
        <f t="shared" si="9"/>
        <v>0</v>
      </c>
      <c r="AN25" s="46"/>
      <c r="AO25" s="46"/>
      <c r="AP25" s="25">
        <f t="shared" si="10"/>
        <v>0</v>
      </c>
      <c r="AQ25" s="46"/>
      <c r="AR25" s="46"/>
      <c r="AS25" s="25">
        <f t="shared" si="11"/>
        <v>0</v>
      </c>
    </row>
    <row r="26" spans="3:45" s="1" customFormat="1" ht="39.75" customHeight="1">
      <c r="C26" s="6" t="s">
        <v>49</v>
      </c>
      <c r="D26" s="60" t="s">
        <v>50</v>
      </c>
      <c r="E26" s="60"/>
      <c r="F26" s="60"/>
      <c r="G26" s="23">
        <f t="shared" si="13"/>
        <v>11.399999999999999</v>
      </c>
      <c r="H26" s="23">
        <f t="shared" si="13"/>
        <v>0.1</v>
      </c>
      <c r="I26" s="24">
        <f t="shared" si="12"/>
        <v>-11.299999999999999</v>
      </c>
      <c r="J26" s="24">
        <v>11</v>
      </c>
      <c r="K26" s="24"/>
      <c r="L26" s="25">
        <f t="shared" si="0"/>
        <v>-11</v>
      </c>
      <c r="M26" s="24"/>
      <c r="N26" s="24"/>
      <c r="O26" s="25">
        <f t="shared" si="1"/>
        <v>0</v>
      </c>
      <c r="P26" s="24">
        <v>0.1</v>
      </c>
      <c r="Q26" s="24">
        <v>0.1</v>
      </c>
      <c r="R26" s="25">
        <f t="shared" si="2"/>
        <v>0</v>
      </c>
      <c r="S26" s="24"/>
      <c r="T26" s="24"/>
      <c r="U26" s="25">
        <f t="shared" si="3"/>
        <v>0</v>
      </c>
      <c r="V26" s="24"/>
      <c r="W26" s="24"/>
      <c r="X26" s="25">
        <f t="shared" si="4"/>
        <v>0</v>
      </c>
      <c r="Y26" s="24">
        <v>0.2</v>
      </c>
      <c r="Z26" s="24"/>
      <c r="AA26" s="25">
        <f t="shared" si="5"/>
        <v>-0.2</v>
      </c>
      <c r="AB26" s="24"/>
      <c r="AC26" s="24"/>
      <c r="AD26" s="25">
        <f t="shared" si="6"/>
        <v>0</v>
      </c>
      <c r="AE26" s="24"/>
      <c r="AF26" s="24"/>
      <c r="AG26" s="25">
        <f t="shared" si="7"/>
        <v>0</v>
      </c>
      <c r="AH26" s="24"/>
      <c r="AI26" s="24"/>
      <c r="AJ26" s="25">
        <f t="shared" si="8"/>
        <v>0</v>
      </c>
      <c r="AK26" s="24">
        <v>0.1</v>
      </c>
      <c r="AL26" s="24"/>
      <c r="AM26" s="25">
        <f t="shared" si="9"/>
        <v>-0.1</v>
      </c>
      <c r="AN26" s="24"/>
      <c r="AO26" s="24"/>
      <c r="AP26" s="25">
        <f t="shared" si="10"/>
        <v>0</v>
      </c>
      <c r="AQ26" s="24"/>
      <c r="AR26" s="24"/>
      <c r="AS26" s="25">
        <f t="shared" si="11"/>
        <v>0</v>
      </c>
    </row>
    <row r="27" spans="3:45" s="1" customFormat="1" ht="20.25" customHeight="1">
      <c r="C27" s="6" t="s">
        <v>51</v>
      </c>
      <c r="D27" s="61" t="s">
        <v>52</v>
      </c>
      <c r="E27" s="61"/>
      <c r="F27" s="61"/>
      <c r="G27" s="24" t="e">
        <f>J27+M27+P27+S27+V27+Y27+AB27+AE27+AH27+AK27+AN27+AQ27</f>
        <v>#VALUE!</v>
      </c>
      <c r="H27" s="23"/>
      <c r="I27" s="6"/>
      <c r="J27" s="24"/>
      <c r="K27" s="24"/>
      <c r="L27" s="25">
        <f t="shared" si="0"/>
        <v>0</v>
      </c>
      <c r="M27" s="24"/>
      <c r="N27" s="24"/>
      <c r="O27" s="25">
        <f t="shared" si="1"/>
        <v>0</v>
      </c>
      <c r="P27" s="24"/>
      <c r="Q27" s="24"/>
      <c r="R27" s="25">
        <f t="shared" si="2"/>
        <v>0</v>
      </c>
      <c r="S27" s="24"/>
      <c r="T27" s="24"/>
      <c r="U27" s="25">
        <f t="shared" si="3"/>
        <v>0</v>
      </c>
      <c r="V27" s="24"/>
      <c r="W27" s="24"/>
      <c r="X27" s="25">
        <f t="shared" si="4"/>
        <v>0</v>
      </c>
      <c r="Y27" s="24"/>
      <c r="Z27" s="24"/>
      <c r="AA27" s="25">
        <f t="shared" si="5"/>
        <v>0</v>
      </c>
      <c r="AB27" s="24" t="s">
        <v>66</v>
      </c>
      <c r="AC27" s="24"/>
      <c r="AD27" s="25"/>
      <c r="AE27" s="24"/>
      <c r="AF27" s="24"/>
      <c r="AG27" s="25">
        <f t="shared" si="7"/>
        <v>0</v>
      </c>
      <c r="AH27" s="24"/>
      <c r="AI27" s="24"/>
      <c r="AJ27" s="25">
        <f t="shared" si="8"/>
        <v>0</v>
      </c>
      <c r="AK27" s="24"/>
      <c r="AL27" s="24"/>
      <c r="AM27" s="25">
        <f t="shared" si="9"/>
        <v>0</v>
      </c>
      <c r="AN27" s="24"/>
      <c r="AO27" s="24"/>
      <c r="AP27" s="25">
        <f t="shared" si="10"/>
        <v>0</v>
      </c>
      <c r="AQ27" s="24"/>
      <c r="AR27" s="24"/>
      <c r="AS27" s="25">
        <f t="shared" si="11"/>
        <v>0</v>
      </c>
    </row>
  </sheetData>
  <sheetProtection/>
  <mergeCells count="35"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I23:I24"/>
    <mergeCell ref="C6:C7"/>
    <mergeCell ref="AH6:AJ6"/>
    <mergeCell ref="AK6:AM6"/>
    <mergeCell ref="D6:F7"/>
    <mergeCell ref="G6:I6"/>
    <mergeCell ref="J6:L6"/>
    <mergeCell ref="M6:O6"/>
    <mergeCell ref="P6:R6"/>
    <mergeCell ref="S6:U6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R6" sqref="R6"/>
    </sheetView>
  </sheetViews>
  <sheetFormatPr defaultColWidth="5.140625" defaultRowHeight="15"/>
  <cols>
    <col min="1" max="1" width="3.57421875" style="0" hidden="1" customWidth="1"/>
    <col min="2" max="2" width="3.8515625" style="0" hidden="1" customWidth="1"/>
    <col min="3" max="3" width="4.0039062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4" width="10.140625" style="0" customWidth="1"/>
    <col min="15" max="15" width="9.7109375" style="0" customWidth="1"/>
    <col min="16" max="16" width="9.28125" style="0" customWidth="1"/>
  </cols>
  <sheetData>
    <row r="1" spans="1:4" ht="18.75">
      <c r="A1" t="s">
        <v>66</v>
      </c>
      <c r="D1" s="2" t="s">
        <v>0</v>
      </c>
    </row>
    <row r="2" ht="14.25" customHeight="1">
      <c r="D2" s="2"/>
    </row>
    <row r="3" ht="14.25" customHeight="1">
      <c r="D3" s="2"/>
    </row>
    <row r="4" spans="3:16" ht="15" customHeight="1">
      <c r="C4" s="4"/>
      <c r="P4" t="s">
        <v>53</v>
      </c>
    </row>
    <row r="5" spans="3:16" ht="47.25" customHeight="1">
      <c r="C5" s="71" t="s">
        <v>1</v>
      </c>
      <c r="D5" s="58" t="s">
        <v>2</v>
      </c>
      <c r="E5" s="58"/>
      <c r="F5" s="58"/>
      <c r="G5" s="72" t="s">
        <v>72</v>
      </c>
      <c r="H5" s="58"/>
      <c r="I5" s="72" t="s">
        <v>73</v>
      </c>
      <c r="J5" s="58"/>
      <c r="K5" s="73" t="s">
        <v>74</v>
      </c>
      <c r="L5" s="74"/>
      <c r="M5" s="67" t="s">
        <v>68</v>
      </c>
      <c r="N5" s="67"/>
      <c r="O5" s="68" t="s">
        <v>69</v>
      </c>
      <c r="P5" s="69"/>
    </row>
    <row r="6" spans="2:16" s="30" customFormat="1" ht="56.25">
      <c r="B6" s="31" t="s">
        <v>54</v>
      </c>
      <c r="C6" s="71"/>
      <c r="D6" s="58"/>
      <c r="E6" s="58"/>
      <c r="F6" s="58"/>
      <c r="G6" s="32" t="s">
        <v>55</v>
      </c>
      <c r="H6" s="8" t="s">
        <v>56</v>
      </c>
      <c r="I6" s="33" t="s">
        <v>55</v>
      </c>
      <c r="J6" s="8" t="s">
        <v>56</v>
      </c>
      <c r="K6" s="32" t="s">
        <v>55</v>
      </c>
      <c r="L6" s="8" t="s">
        <v>56</v>
      </c>
      <c r="M6" s="32" t="s">
        <v>55</v>
      </c>
      <c r="N6" s="8" t="s">
        <v>56</v>
      </c>
      <c r="O6" s="32" t="s">
        <v>55</v>
      </c>
      <c r="P6" s="8" t="s">
        <v>56</v>
      </c>
    </row>
    <row r="7" spans="1:16" s="17" customFormat="1" ht="15">
      <c r="A7" s="17" t="s">
        <v>17</v>
      </c>
      <c r="B7" s="17" t="s">
        <v>18</v>
      </c>
      <c r="C7" s="18" t="s">
        <v>19</v>
      </c>
      <c r="D7" s="59" t="s">
        <v>20</v>
      </c>
      <c r="E7" s="59"/>
      <c r="F7" s="59"/>
      <c r="G7" s="42">
        <f aca="true" t="shared" si="0" ref="G7:N7">G9+G10+G11+G12+G13+G14+G16+G17+G19+G20+G22+G23+G24+G25</f>
        <v>47491.5</v>
      </c>
      <c r="H7" s="42">
        <f t="shared" si="0"/>
        <v>2795.816</v>
      </c>
      <c r="I7" s="42">
        <f t="shared" si="0"/>
        <v>60242</v>
      </c>
      <c r="J7" s="42">
        <f t="shared" si="0"/>
        <v>3899.7919999999995</v>
      </c>
      <c r="K7" s="42">
        <f t="shared" si="0"/>
        <v>61757.6</v>
      </c>
      <c r="L7" s="42">
        <f t="shared" si="0"/>
        <v>3534.2389999999996</v>
      </c>
      <c r="M7" s="42">
        <f t="shared" si="0"/>
        <v>14266.1</v>
      </c>
      <c r="N7" s="42">
        <f t="shared" si="0"/>
        <v>738.4229999999998</v>
      </c>
      <c r="O7" s="42">
        <f>O9+O10+O11+O12+O13+O14+O16+O17+O19+O20+O22+O23+O24+O25</f>
        <v>1515.6000000000017</v>
      </c>
      <c r="P7" s="42">
        <f>P9+P10+P11+P12+P13+P14+P16+P17+P19+P20+P22+P23+P24+P25</f>
        <v>-365.55300000000005</v>
      </c>
    </row>
    <row r="8" spans="3:16" s="1" customFormat="1" ht="15">
      <c r="C8" s="6"/>
      <c r="D8" s="6" t="s">
        <v>57</v>
      </c>
      <c r="E8" s="6"/>
      <c r="F8" s="6"/>
      <c r="G8" s="6"/>
      <c r="H8" s="6"/>
      <c r="I8" s="23"/>
      <c r="J8" s="23"/>
      <c r="K8" s="23"/>
      <c r="L8" s="23"/>
      <c r="M8" s="23"/>
      <c r="N8" s="23"/>
      <c r="O8" s="41"/>
      <c r="P8" s="6"/>
    </row>
    <row r="9" spans="3:16" s="1" customFormat="1" ht="29.25" customHeight="1">
      <c r="C9" s="6" t="s">
        <v>21</v>
      </c>
      <c r="D9" s="60" t="s">
        <v>22</v>
      </c>
      <c r="E9" s="60"/>
      <c r="F9" s="60"/>
      <c r="G9" s="23">
        <v>2062.3</v>
      </c>
      <c r="H9" s="22">
        <f aca="true" t="shared" si="1" ref="H9:H21">G9*B9</f>
        <v>0</v>
      </c>
      <c r="I9" s="23">
        <v>2722.2</v>
      </c>
      <c r="J9" s="23">
        <f aca="true" t="shared" si="2" ref="J9:J26">I9*B9</f>
        <v>0</v>
      </c>
      <c r="K9" s="23">
        <v>2156.8</v>
      </c>
      <c r="L9" s="23">
        <f>K9*B9</f>
        <v>0</v>
      </c>
      <c r="M9" s="23">
        <f>K9-G9</f>
        <v>94.5</v>
      </c>
      <c r="N9" s="23">
        <f>M9*B9</f>
        <v>0</v>
      </c>
      <c r="O9" s="44">
        <f>K9-I9</f>
        <v>-565.3999999999996</v>
      </c>
      <c r="P9" s="44">
        <f>J9-H9</f>
        <v>0</v>
      </c>
    </row>
    <row r="10" spans="1:16" s="1" customFormat="1" ht="18" customHeight="1">
      <c r="A10" s="1">
        <v>0.1</v>
      </c>
      <c r="B10" s="1">
        <v>0.41</v>
      </c>
      <c r="C10" s="6" t="s">
        <v>23</v>
      </c>
      <c r="D10" s="60" t="s">
        <v>24</v>
      </c>
      <c r="E10" s="60"/>
      <c r="F10" s="60"/>
      <c r="G10" s="23">
        <v>5163.6</v>
      </c>
      <c r="H10" s="22">
        <f t="shared" si="1"/>
        <v>2117.076</v>
      </c>
      <c r="I10" s="23">
        <v>5347.2</v>
      </c>
      <c r="J10" s="23">
        <f t="shared" si="2"/>
        <v>2192.352</v>
      </c>
      <c r="K10" s="23">
        <v>5302.9</v>
      </c>
      <c r="L10" s="23">
        <f aca="true" t="shared" si="3" ref="L10:L26">K10*B10</f>
        <v>2174.189</v>
      </c>
      <c r="M10" s="23">
        <f aca="true" t="shared" si="4" ref="M10:M26">K10-G10</f>
        <v>139.29999999999927</v>
      </c>
      <c r="N10" s="23">
        <f aca="true" t="shared" si="5" ref="N10:N26">M10*B10</f>
        <v>57.1129999999997</v>
      </c>
      <c r="O10" s="44">
        <f aca="true" t="shared" si="6" ref="O10:O26">K10-I10</f>
        <v>-44.30000000000018</v>
      </c>
      <c r="P10" s="44">
        <f>O10*B10</f>
        <v>-18.163000000000075</v>
      </c>
    </row>
    <row r="11" spans="3:16" s="1" customFormat="1" ht="30" customHeight="1">
      <c r="C11" s="6" t="s">
        <v>25</v>
      </c>
      <c r="D11" s="60" t="s">
        <v>26</v>
      </c>
      <c r="E11" s="60"/>
      <c r="F11" s="60"/>
      <c r="G11" s="23">
        <v>520</v>
      </c>
      <c r="H11" s="22">
        <f t="shared" si="1"/>
        <v>0</v>
      </c>
      <c r="I11" s="23">
        <v>670.5</v>
      </c>
      <c r="J11" s="23">
        <f t="shared" si="2"/>
        <v>0</v>
      </c>
      <c r="K11" s="23">
        <v>1272.9</v>
      </c>
      <c r="L11" s="23">
        <f t="shared" si="3"/>
        <v>0</v>
      </c>
      <c r="M11" s="23">
        <f t="shared" si="4"/>
        <v>752.9000000000001</v>
      </c>
      <c r="N11" s="23">
        <f t="shared" si="5"/>
        <v>0</v>
      </c>
      <c r="O11" s="44">
        <f t="shared" si="6"/>
        <v>602.4000000000001</v>
      </c>
      <c r="P11" s="44">
        <f aca="true" t="shared" si="7" ref="P11:P26">O11*B11</f>
        <v>0</v>
      </c>
    </row>
    <row r="12" spans="2:16" s="1" customFormat="1" ht="30.75" customHeight="1">
      <c r="B12" s="1">
        <v>1</v>
      </c>
      <c r="C12" s="6" t="s">
        <v>27</v>
      </c>
      <c r="D12" s="60" t="s">
        <v>28</v>
      </c>
      <c r="E12" s="60"/>
      <c r="F12" s="60"/>
      <c r="G12" s="23">
        <v>441</v>
      </c>
      <c r="H12" s="22">
        <f t="shared" si="1"/>
        <v>441</v>
      </c>
      <c r="I12" s="23">
        <v>1469.7</v>
      </c>
      <c r="J12" s="23">
        <f t="shared" si="2"/>
        <v>1469.7</v>
      </c>
      <c r="K12" s="23">
        <v>1122.4</v>
      </c>
      <c r="L12" s="23">
        <f t="shared" si="3"/>
        <v>1122.4</v>
      </c>
      <c r="M12" s="23">
        <f t="shared" si="4"/>
        <v>681.4000000000001</v>
      </c>
      <c r="N12" s="23">
        <f t="shared" si="5"/>
        <v>681.4000000000001</v>
      </c>
      <c r="O12" s="44">
        <f t="shared" si="6"/>
        <v>-347.29999999999995</v>
      </c>
      <c r="P12" s="44">
        <f t="shared" si="7"/>
        <v>-347.29999999999995</v>
      </c>
    </row>
    <row r="13" spans="2:16" s="1" customFormat="1" ht="39.75" customHeight="1">
      <c r="B13" s="1">
        <v>0.9</v>
      </c>
      <c r="C13" s="6" t="s">
        <v>29</v>
      </c>
      <c r="D13" s="60" t="s">
        <v>30</v>
      </c>
      <c r="E13" s="60"/>
      <c r="F13" s="60"/>
      <c r="G13" s="23">
        <v>260.6</v>
      </c>
      <c r="H13" s="22">
        <f t="shared" si="1"/>
        <v>234.54000000000002</v>
      </c>
      <c r="I13" s="23">
        <v>260.6</v>
      </c>
      <c r="J13" s="23">
        <f t="shared" si="2"/>
        <v>234.54000000000002</v>
      </c>
      <c r="K13" s="23">
        <v>260.5</v>
      </c>
      <c r="L13" s="23">
        <f t="shared" si="3"/>
        <v>234.45000000000002</v>
      </c>
      <c r="M13" s="23">
        <f t="shared" si="4"/>
        <v>-0.10000000000002274</v>
      </c>
      <c r="N13" s="23">
        <f t="shared" si="5"/>
        <v>-0.09000000000002047</v>
      </c>
      <c r="O13" s="44">
        <f t="shared" si="6"/>
        <v>-0.10000000000002274</v>
      </c>
      <c r="P13" s="44">
        <f t="shared" si="7"/>
        <v>-0.09000000000002047</v>
      </c>
    </row>
    <row r="14" spans="1:17" s="1" customFormat="1" ht="15">
      <c r="A14" s="1">
        <v>0.5</v>
      </c>
      <c r="B14" s="1">
        <v>0.5</v>
      </c>
      <c r="C14" s="6" t="s">
        <v>31</v>
      </c>
      <c r="D14" s="60" t="s">
        <v>32</v>
      </c>
      <c r="E14" s="60"/>
      <c r="F14" s="60"/>
      <c r="G14" s="23">
        <v>6.4</v>
      </c>
      <c r="H14" s="22">
        <f t="shared" si="1"/>
        <v>3.2</v>
      </c>
      <c r="I14" s="23">
        <v>6.4</v>
      </c>
      <c r="J14" s="23">
        <f t="shared" si="2"/>
        <v>3.2</v>
      </c>
      <c r="K14" s="23">
        <v>6.4</v>
      </c>
      <c r="L14" s="23">
        <f t="shared" si="3"/>
        <v>3.2</v>
      </c>
      <c r="M14" s="23">
        <f t="shared" si="4"/>
        <v>0</v>
      </c>
      <c r="N14" s="23">
        <f t="shared" si="5"/>
        <v>0</v>
      </c>
      <c r="O14" s="44">
        <f t="shared" si="6"/>
        <v>0</v>
      </c>
      <c r="P14" s="44">
        <f t="shared" si="7"/>
        <v>0</v>
      </c>
      <c r="Q14" s="34"/>
    </row>
    <row r="15" spans="1:16" s="1" customFormat="1" ht="26.25" customHeight="1">
      <c r="A15" s="1">
        <v>0.45</v>
      </c>
      <c r="B15" s="1">
        <v>0.45</v>
      </c>
      <c r="C15" s="6" t="s">
        <v>33</v>
      </c>
      <c r="D15" s="60" t="s">
        <v>34</v>
      </c>
      <c r="E15" s="60"/>
      <c r="F15" s="60"/>
      <c r="G15" s="23"/>
      <c r="H15" s="22">
        <f t="shared" si="1"/>
        <v>0</v>
      </c>
      <c r="I15" s="23"/>
      <c r="J15" s="23">
        <f t="shared" si="2"/>
        <v>0</v>
      </c>
      <c r="K15" s="23"/>
      <c r="L15" s="23">
        <f t="shared" si="3"/>
        <v>0</v>
      </c>
      <c r="M15" s="23">
        <f t="shared" si="4"/>
        <v>0</v>
      </c>
      <c r="N15" s="23">
        <f t="shared" si="5"/>
        <v>0</v>
      </c>
      <c r="O15" s="44">
        <f t="shared" si="6"/>
        <v>0</v>
      </c>
      <c r="P15" s="44">
        <f t="shared" si="7"/>
        <v>0</v>
      </c>
    </row>
    <row r="16" spans="1:16" s="1" customFormat="1" ht="17.25" customHeight="1">
      <c r="A16" s="1">
        <v>1</v>
      </c>
      <c r="C16" s="6" t="s">
        <v>70</v>
      </c>
      <c r="D16" s="60" t="s">
        <v>36</v>
      </c>
      <c r="E16" s="60"/>
      <c r="F16" s="60"/>
      <c r="G16" s="23">
        <v>1923.9</v>
      </c>
      <c r="H16" s="22">
        <f t="shared" si="1"/>
        <v>0</v>
      </c>
      <c r="I16" s="23">
        <v>2101.9</v>
      </c>
      <c r="J16" s="23">
        <f t="shared" si="2"/>
        <v>0</v>
      </c>
      <c r="K16" s="23">
        <v>1783.5</v>
      </c>
      <c r="L16" s="23">
        <f t="shared" si="3"/>
        <v>0</v>
      </c>
      <c r="M16" s="23">
        <f t="shared" si="4"/>
        <v>-140.4000000000001</v>
      </c>
      <c r="N16" s="23">
        <f t="shared" si="5"/>
        <v>0</v>
      </c>
      <c r="O16" s="44">
        <f t="shared" si="6"/>
        <v>-318.4000000000001</v>
      </c>
      <c r="P16" s="44">
        <f t="shared" si="7"/>
        <v>0</v>
      </c>
    </row>
    <row r="17" spans="2:16" s="1" customFormat="1" ht="15">
      <c r="B17" s="1">
        <v>0</v>
      </c>
      <c r="C17" s="6" t="s">
        <v>37</v>
      </c>
      <c r="D17" s="60" t="s">
        <v>38</v>
      </c>
      <c r="E17" s="60"/>
      <c r="F17" s="60"/>
      <c r="G17" s="23">
        <v>6875.6</v>
      </c>
      <c r="H17" s="22">
        <f t="shared" si="1"/>
        <v>0</v>
      </c>
      <c r="I17" s="23">
        <v>7699.5</v>
      </c>
      <c r="J17" s="23">
        <f t="shared" si="2"/>
        <v>0</v>
      </c>
      <c r="K17" s="23">
        <v>7612.9</v>
      </c>
      <c r="L17" s="23">
        <f t="shared" si="3"/>
        <v>0</v>
      </c>
      <c r="M17" s="23">
        <f t="shared" si="4"/>
        <v>737.2999999999993</v>
      </c>
      <c r="N17" s="23">
        <f t="shared" si="5"/>
        <v>0</v>
      </c>
      <c r="O17" s="44">
        <f t="shared" si="6"/>
        <v>-86.60000000000036</v>
      </c>
      <c r="P17" s="44">
        <f t="shared" si="7"/>
        <v>0</v>
      </c>
    </row>
    <row r="18" spans="3:16" s="1" customFormat="1" ht="15">
      <c r="C18" s="6" t="s">
        <v>39</v>
      </c>
      <c r="D18" s="60" t="s">
        <v>40</v>
      </c>
      <c r="E18" s="60"/>
      <c r="F18" s="60"/>
      <c r="G18" s="23"/>
      <c r="H18" s="22">
        <f t="shared" si="1"/>
        <v>0</v>
      </c>
      <c r="I18" s="23"/>
      <c r="J18" s="23">
        <f t="shared" si="2"/>
        <v>0</v>
      </c>
      <c r="K18" s="23"/>
      <c r="L18" s="23">
        <f t="shared" si="3"/>
        <v>0</v>
      </c>
      <c r="M18" s="23">
        <f t="shared" si="4"/>
        <v>0</v>
      </c>
      <c r="N18" s="23">
        <f t="shared" si="5"/>
        <v>0</v>
      </c>
      <c r="O18" s="44">
        <f t="shared" si="6"/>
        <v>0</v>
      </c>
      <c r="P18" s="44">
        <f t="shared" si="7"/>
        <v>0</v>
      </c>
    </row>
    <row r="19" spans="3:16" s="26" customFormat="1" ht="15">
      <c r="C19" s="27" t="s">
        <v>41</v>
      </c>
      <c r="D19" s="62" t="s">
        <v>42</v>
      </c>
      <c r="E19" s="62"/>
      <c r="F19" s="62"/>
      <c r="G19" s="28">
        <v>273.9</v>
      </c>
      <c r="H19" s="22">
        <f t="shared" si="1"/>
        <v>0</v>
      </c>
      <c r="I19" s="23">
        <v>1022.5</v>
      </c>
      <c r="J19" s="23">
        <f t="shared" si="2"/>
        <v>0</v>
      </c>
      <c r="K19" s="23">
        <v>3778</v>
      </c>
      <c r="L19" s="23">
        <f t="shared" si="3"/>
        <v>0</v>
      </c>
      <c r="M19" s="23">
        <f t="shared" si="4"/>
        <v>3504.1</v>
      </c>
      <c r="N19" s="23">
        <f t="shared" si="5"/>
        <v>0</v>
      </c>
      <c r="O19" s="44">
        <f t="shared" si="6"/>
        <v>2755.5</v>
      </c>
      <c r="P19" s="44">
        <f t="shared" si="7"/>
        <v>0</v>
      </c>
    </row>
    <row r="20" spans="3:16" s="26" customFormat="1" ht="16.5" customHeight="1">
      <c r="C20" s="27" t="s">
        <v>43</v>
      </c>
      <c r="D20" s="62" t="s">
        <v>44</v>
      </c>
      <c r="E20" s="62"/>
      <c r="F20" s="62"/>
      <c r="G20" s="28">
        <v>20670.8</v>
      </c>
      <c r="H20" s="22">
        <f t="shared" si="1"/>
        <v>0</v>
      </c>
      <c r="I20" s="23">
        <v>24538.8</v>
      </c>
      <c r="J20" s="23">
        <f t="shared" si="2"/>
        <v>0</v>
      </c>
      <c r="K20" s="23">
        <v>22216.4</v>
      </c>
      <c r="L20" s="23">
        <f t="shared" si="3"/>
        <v>0</v>
      </c>
      <c r="M20" s="23">
        <f t="shared" si="4"/>
        <v>1545.6000000000022</v>
      </c>
      <c r="N20" s="23">
        <f t="shared" si="5"/>
        <v>0</v>
      </c>
      <c r="O20" s="44">
        <f t="shared" si="6"/>
        <v>-2322.399999999998</v>
      </c>
      <c r="P20" s="44">
        <f t="shared" si="7"/>
        <v>0</v>
      </c>
    </row>
    <row r="21" spans="3:16" s="26" customFormat="1" ht="16.5" customHeight="1">
      <c r="C21" s="27" t="s">
        <v>58</v>
      </c>
      <c r="D21" s="66" t="s">
        <v>45</v>
      </c>
      <c r="E21" s="66"/>
      <c r="F21" s="66"/>
      <c r="G21" s="28"/>
      <c r="H21" s="22">
        <f t="shared" si="1"/>
        <v>0</v>
      </c>
      <c r="I21" s="23"/>
      <c r="J21" s="23">
        <f t="shared" si="2"/>
        <v>0</v>
      </c>
      <c r="K21" s="23"/>
      <c r="L21" s="23">
        <f t="shared" si="3"/>
        <v>0</v>
      </c>
      <c r="M21" s="23">
        <f t="shared" si="4"/>
        <v>0</v>
      </c>
      <c r="N21" s="23">
        <f t="shared" si="5"/>
        <v>0</v>
      </c>
      <c r="O21" s="44">
        <f t="shared" si="6"/>
        <v>0</v>
      </c>
      <c r="P21" s="44">
        <f t="shared" si="7"/>
        <v>0</v>
      </c>
    </row>
    <row r="22" spans="1:16" s="26" customFormat="1" ht="16.5" customHeight="1">
      <c r="A22" s="26">
        <v>1</v>
      </c>
      <c r="C22" s="6" t="s">
        <v>62</v>
      </c>
      <c r="D22" s="60" t="s">
        <v>63</v>
      </c>
      <c r="E22" s="60"/>
      <c r="F22" s="60"/>
      <c r="G22" s="28">
        <v>3893.7</v>
      </c>
      <c r="H22" s="22"/>
      <c r="I22" s="23">
        <v>7237.6</v>
      </c>
      <c r="J22" s="23">
        <f t="shared" si="2"/>
        <v>0</v>
      </c>
      <c r="K22" s="23">
        <v>10550.6</v>
      </c>
      <c r="L22" s="23">
        <f t="shared" si="3"/>
        <v>0</v>
      </c>
      <c r="M22" s="23">
        <f t="shared" si="4"/>
        <v>6656.900000000001</v>
      </c>
      <c r="N22" s="23">
        <f t="shared" si="5"/>
        <v>0</v>
      </c>
      <c r="O22" s="44">
        <f t="shared" si="6"/>
        <v>3313</v>
      </c>
      <c r="P22" s="44">
        <f t="shared" si="7"/>
        <v>0</v>
      </c>
    </row>
    <row r="23" spans="1:16" s="1" customFormat="1" ht="15">
      <c r="A23" s="1">
        <v>1</v>
      </c>
      <c r="C23" s="6" t="s">
        <v>64</v>
      </c>
      <c r="D23" s="60" t="s">
        <v>65</v>
      </c>
      <c r="E23" s="60"/>
      <c r="F23" s="60"/>
      <c r="G23" s="23">
        <v>5356.7</v>
      </c>
      <c r="H23" s="22">
        <f>G22*B23</f>
        <v>0</v>
      </c>
      <c r="I23" s="23">
        <v>6043.8</v>
      </c>
      <c r="J23" s="23">
        <f t="shared" si="2"/>
        <v>0</v>
      </c>
      <c r="K23" s="23">
        <v>5063.3</v>
      </c>
      <c r="L23" s="23">
        <f t="shared" si="3"/>
        <v>0</v>
      </c>
      <c r="M23" s="23">
        <f t="shared" si="4"/>
        <v>-293.39999999999964</v>
      </c>
      <c r="N23" s="23">
        <f t="shared" si="5"/>
        <v>0</v>
      </c>
      <c r="O23" s="44">
        <f t="shared" si="6"/>
        <v>-980.5</v>
      </c>
      <c r="P23" s="44">
        <f t="shared" si="7"/>
        <v>0</v>
      </c>
    </row>
    <row r="24" spans="3:16" s="1" customFormat="1" ht="27" customHeight="1">
      <c r="C24" s="6" t="s">
        <v>47</v>
      </c>
      <c r="D24" s="60" t="s">
        <v>48</v>
      </c>
      <c r="E24" s="60"/>
      <c r="F24" s="60"/>
      <c r="G24" s="23">
        <v>31.7</v>
      </c>
      <c r="H24" s="22">
        <f>G24*B24</f>
        <v>0</v>
      </c>
      <c r="I24" s="23">
        <v>1121.2</v>
      </c>
      <c r="J24" s="23">
        <f t="shared" si="2"/>
        <v>0</v>
      </c>
      <c r="K24" s="23">
        <v>630.9</v>
      </c>
      <c r="L24" s="23">
        <f t="shared" si="3"/>
        <v>0</v>
      </c>
      <c r="M24" s="23">
        <f t="shared" si="4"/>
        <v>599.1999999999999</v>
      </c>
      <c r="N24" s="23">
        <f t="shared" si="5"/>
        <v>0</v>
      </c>
      <c r="O24" s="44">
        <f t="shared" si="6"/>
        <v>-490.30000000000007</v>
      </c>
      <c r="P24" s="44">
        <f t="shared" si="7"/>
        <v>0</v>
      </c>
    </row>
    <row r="25" spans="3:16" s="1" customFormat="1" ht="27.75" customHeight="1">
      <c r="C25" s="6" t="s">
        <v>49</v>
      </c>
      <c r="D25" s="60" t="s">
        <v>50</v>
      </c>
      <c r="E25" s="60"/>
      <c r="F25" s="60"/>
      <c r="G25" s="23">
        <v>11.3</v>
      </c>
      <c r="H25" s="22">
        <f>G25*B25</f>
        <v>0</v>
      </c>
      <c r="I25" s="23">
        <v>0.1</v>
      </c>
      <c r="J25" s="23">
        <f t="shared" si="2"/>
        <v>0</v>
      </c>
      <c r="K25" s="23">
        <v>0.1</v>
      </c>
      <c r="L25" s="23">
        <f t="shared" si="3"/>
        <v>0</v>
      </c>
      <c r="M25" s="23">
        <f t="shared" si="4"/>
        <v>-11.200000000000001</v>
      </c>
      <c r="N25" s="23">
        <f t="shared" si="5"/>
        <v>0</v>
      </c>
      <c r="O25" s="44">
        <f t="shared" si="6"/>
        <v>0</v>
      </c>
      <c r="P25" s="44">
        <f t="shared" si="7"/>
        <v>0</v>
      </c>
    </row>
    <row r="26" spans="3:16" s="1" customFormat="1" ht="28.5" customHeight="1">
      <c r="C26" s="6" t="s">
        <v>51</v>
      </c>
      <c r="D26" s="60" t="s">
        <v>52</v>
      </c>
      <c r="E26" s="60"/>
      <c r="F26" s="60"/>
      <c r="G26" s="23"/>
      <c r="H26" s="22">
        <f>G26*B26</f>
        <v>0</v>
      </c>
      <c r="I26" s="23"/>
      <c r="J26" s="23">
        <f t="shared" si="2"/>
        <v>0</v>
      </c>
      <c r="K26" s="23"/>
      <c r="L26" s="23">
        <f t="shared" si="3"/>
        <v>0</v>
      </c>
      <c r="M26" s="23">
        <f t="shared" si="4"/>
        <v>0</v>
      </c>
      <c r="N26" s="23">
        <f t="shared" si="5"/>
        <v>0</v>
      </c>
      <c r="O26" s="44">
        <f t="shared" si="6"/>
        <v>0</v>
      </c>
      <c r="P26" s="44">
        <f t="shared" si="7"/>
        <v>0</v>
      </c>
    </row>
    <row r="27" spans="2:14" ht="15">
      <c r="B27" s="35"/>
      <c r="C27" s="36" t="s">
        <v>59</v>
      </c>
      <c r="I27" s="37"/>
      <c r="J27" s="37"/>
      <c r="K27" s="37"/>
      <c r="L27" s="37"/>
      <c r="M27" s="37"/>
      <c r="N27" s="37"/>
    </row>
    <row r="28" spans="3:8" ht="15">
      <c r="C28" s="70"/>
      <c r="D28" s="70"/>
      <c r="E28" s="70"/>
      <c r="F28" s="70"/>
      <c r="G28" s="45"/>
      <c r="H28" s="45"/>
    </row>
    <row r="29" spans="3:9" s="38" customFormat="1" ht="15.75">
      <c r="C29" s="39"/>
      <c r="D29" s="39" t="s">
        <v>60</v>
      </c>
      <c r="E29" s="39"/>
      <c r="F29" s="39"/>
      <c r="G29" s="39"/>
      <c r="H29" s="39"/>
      <c r="I29" s="39" t="s">
        <v>61</v>
      </c>
    </row>
    <row r="32" ht="9.75" customHeight="1">
      <c r="C32" s="40" t="s">
        <v>71</v>
      </c>
    </row>
  </sheetData>
  <sheetProtection/>
  <mergeCells count="27">
    <mergeCell ref="C5:C6"/>
    <mergeCell ref="D5:F6"/>
    <mergeCell ref="G5:H5"/>
    <mergeCell ref="I5:J5"/>
    <mergeCell ref="K5:L5"/>
    <mergeCell ref="C28:F28"/>
    <mergeCell ref="D14:F14"/>
    <mergeCell ref="D15:F15"/>
    <mergeCell ref="D16:F16"/>
    <mergeCell ref="D23:F23"/>
    <mergeCell ref="D7:F7"/>
    <mergeCell ref="D22:F22"/>
    <mergeCell ref="D24:F24"/>
    <mergeCell ref="M5:N5"/>
    <mergeCell ref="O5:P5"/>
    <mergeCell ref="D25:F25"/>
    <mergeCell ref="D26:F26"/>
    <mergeCell ref="D9:F9"/>
    <mergeCell ref="D10:F10"/>
    <mergeCell ref="D13:F13"/>
    <mergeCell ref="D11:F11"/>
    <mergeCell ref="D12:F12"/>
    <mergeCell ref="D21:F21"/>
    <mergeCell ref="D17:F17"/>
    <mergeCell ref="D18:F18"/>
    <mergeCell ref="D19:F19"/>
    <mergeCell ref="D20:F20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2015-10-30T09:01:58Z</cp:lastPrinted>
  <dcterms:created xsi:type="dcterms:W3CDTF">2014-07-22T14:08:59Z</dcterms:created>
  <dcterms:modified xsi:type="dcterms:W3CDTF">2016-06-09T14:46:17Z</dcterms:modified>
  <cp:category/>
  <cp:version/>
  <cp:contentType/>
  <cp:contentStatus/>
</cp:coreProperties>
</file>